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Ross M - Ph.D\SO1229 - Tanzania Drilling Project MSc\2019 MERGED PhD THESIS\APPENDICES\APPENDIX 1 - DIGITAL DATA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6" i="1" l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</calcChain>
</file>

<file path=xl/sharedStrings.xml><?xml version="1.0" encoding="utf-8"?>
<sst xmlns="http://schemas.openxmlformats.org/spreadsheetml/2006/main" count="265" uniqueCount="174">
  <si>
    <t xml:space="preserve"> Sample</t>
  </si>
  <si>
    <t>K27-3</t>
  </si>
  <si>
    <t>MDW-282</t>
  </si>
  <si>
    <t>K27-5</t>
  </si>
  <si>
    <t>MDW-284</t>
  </si>
  <si>
    <t>K27-4</t>
  </si>
  <si>
    <t>MDW-283</t>
  </si>
  <si>
    <t>K27-6</t>
  </si>
  <si>
    <t>MDW-285</t>
  </si>
  <si>
    <t>K27-7</t>
  </si>
  <si>
    <t>MDW-286</t>
  </si>
  <si>
    <t>K21-1</t>
  </si>
  <si>
    <t>MDW-208</t>
  </si>
  <si>
    <t>K21-2</t>
  </si>
  <si>
    <t>MDW-210</t>
  </si>
  <si>
    <t>MDW-209</t>
  </si>
  <si>
    <t>WP-52</t>
  </si>
  <si>
    <t>MDW-09-01</t>
  </si>
  <si>
    <t>K21-3</t>
  </si>
  <si>
    <t>MDW-211</t>
  </si>
  <si>
    <t>K27-8</t>
  </si>
  <si>
    <t>MDW-287</t>
  </si>
  <si>
    <t>K21-4</t>
  </si>
  <si>
    <t>MDW-212</t>
  </si>
  <si>
    <t>K21-5</t>
  </si>
  <si>
    <t>MDW-214</t>
  </si>
  <si>
    <t>N5-33</t>
  </si>
  <si>
    <t>MDW-08-26</t>
  </si>
  <si>
    <t>MDW-08-27</t>
  </si>
  <si>
    <t>MDW-08-28</t>
  </si>
  <si>
    <t>K21-7</t>
  </si>
  <si>
    <t>MDW-217</t>
  </si>
  <si>
    <t>MDW-216</t>
  </si>
  <si>
    <t>K21-6</t>
  </si>
  <si>
    <t>MDW-215</t>
  </si>
  <si>
    <t>N5-32</t>
  </si>
  <si>
    <t>MDW-08-25</t>
  </si>
  <si>
    <t>N5-31</t>
  </si>
  <si>
    <t>MDW-08-24</t>
  </si>
  <si>
    <t>K21-14</t>
  </si>
  <si>
    <t>MDW-227</t>
  </si>
  <si>
    <t>MDW-225</t>
  </si>
  <si>
    <t>MDW-228</t>
  </si>
  <si>
    <t>MDW-226</t>
  </si>
  <si>
    <t>N5-30</t>
  </si>
  <si>
    <t>MDW-08-23</t>
  </si>
  <si>
    <t>N5-29</t>
  </si>
  <si>
    <t>MDW-08-22</t>
  </si>
  <si>
    <t>N5-28</t>
  </si>
  <si>
    <t>MDW-08-21</t>
  </si>
  <si>
    <t>N5-27</t>
  </si>
  <si>
    <t>MDW-08-20</t>
  </si>
  <si>
    <t>N5-23</t>
  </si>
  <si>
    <t>MDW-08-17</t>
  </si>
  <si>
    <t>N5-22</t>
  </si>
  <si>
    <t>MDW-08-16</t>
  </si>
  <si>
    <t>N5-12</t>
  </si>
  <si>
    <t>MDW-08-15</t>
  </si>
  <si>
    <t>N5-8</t>
  </si>
  <si>
    <t>MDW-08-14</t>
  </si>
  <si>
    <t>N5-4</t>
  </si>
  <si>
    <t>MDW-08-13</t>
  </si>
  <si>
    <t>N4-11</t>
  </si>
  <si>
    <t>MDW-08-07</t>
  </si>
  <si>
    <t>N4-13</t>
  </si>
  <si>
    <t>MDW-08-08</t>
  </si>
  <si>
    <t>N4-17</t>
  </si>
  <si>
    <t>MDW-08-10</t>
  </si>
  <si>
    <t>N4-9</t>
  </si>
  <si>
    <t>MDW-08-04</t>
  </si>
  <si>
    <t>MDW-08-05</t>
  </si>
  <si>
    <t>MDW-08-11</t>
  </si>
  <si>
    <t>N4-18</t>
  </si>
  <si>
    <t>MDW-08-12</t>
  </si>
  <si>
    <t>N4-7</t>
  </si>
  <si>
    <t>MDW-08-03</t>
  </si>
  <si>
    <t>WP-65</t>
  </si>
  <si>
    <t>MDW-09-09</t>
  </si>
  <si>
    <t>N4-4</t>
  </si>
  <si>
    <t>MDW-08-02</t>
  </si>
  <si>
    <t>N4-1</t>
  </si>
  <si>
    <t>MDW-08-01</t>
  </si>
  <si>
    <t>ICP OES DATA</t>
  </si>
  <si>
    <t>ICP MS DATA</t>
  </si>
  <si>
    <t xml:space="preserve">Element Indices &amp; Ratios (those highlighted in green are plotted logarithmically on their associated figures) </t>
  </si>
  <si>
    <t>Al2O3</t>
  </si>
  <si>
    <t>SiO2</t>
  </si>
  <si>
    <t>TiO2</t>
  </si>
  <si>
    <t>Fe2O3</t>
  </si>
  <si>
    <t>MnO</t>
  </si>
  <si>
    <t>MgO</t>
  </si>
  <si>
    <t>CaO</t>
  </si>
  <si>
    <t>Na2O</t>
  </si>
  <si>
    <t>K2O</t>
  </si>
  <si>
    <t>P2O5</t>
  </si>
  <si>
    <t>Sc</t>
  </si>
  <si>
    <t>S</t>
  </si>
  <si>
    <t>Be (ppm)</t>
  </si>
  <si>
    <t>V (ppm)</t>
  </si>
  <si>
    <t>Cr (ppm)</t>
  </si>
  <si>
    <t>Co (ppm)</t>
  </si>
  <si>
    <t>Ni (ppm)</t>
  </si>
  <si>
    <t>Cu (ppm)</t>
  </si>
  <si>
    <t>Zn (ppm)</t>
  </si>
  <si>
    <t>Ga (ppm)</t>
  </si>
  <si>
    <t>Rb (ppm)</t>
  </si>
  <si>
    <t>Sr (ppm)</t>
  </si>
  <si>
    <t>Y (ppm)</t>
  </si>
  <si>
    <t>Zr (ppm)</t>
  </si>
  <si>
    <t>Nb (ppm)</t>
  </si>
  <si>
    <t>Mo (ppm)</t>
  </si>
  <si>
    <t>Cs (ppm)</t>
  </si>
  <si>
    <t>Ba (ppm)</t>
  </si>
  <si>
    <t>La (ppm)</t>
  </si>
  <si>
    <t>Ce (ppm)</t>
  </si>
  <si>
    <t>Pr (ppm)</t>
  </si>
  <si>
    <t>Nd (ppm)</t>
  </si>
  <si>
    <t>Sm (ppm)</t>
  </si>
  <si>
    <t>Eu (ppm)</t>
  </si>
  <si>
    <t>Gd (ppm)</t>
  </si>
  <si>
    <t>Tb (ppm)</t>
  </si>
  <si>
    <t>Dy (ppm)</t>
  </si>
  <si>
    <t>Ho (ppm)</t>
  </si>
  <si>
    <t>Er (ppm)</t>
  </si>
  <si>
    <t>Tm (ppm)</t>
  </si>
  <si>
    <t>Yb (ppm)</t>
  </si>
  <si>
    <t>Lu (ppm)</t>
  </si>
  <si>
    <t>Hf (ppm)</t>
  </si>
  <si>
    <t>Ta (ppm)</t>
  </si>
  <si>
    <t>Th (ppm)</t>
  </si>
  <si>
    <t>U (ppm)</t>
  </si>
  <si>
    <t>Zr/Th</t>
  </si>
  <si>
    <t>Th/Zr</t>
  </si>
  <si>
    <t>Ti/Al</t>
  </si>
  <si>
    <t>C.I.A. (-Ca)</t>
  </si>
  <si>
    <t>Th/Sc</t>
  </si>
  <si>
    <t>LREE/HREE</t>
  </si>
  <si>
    <t>P/Al</t>
  </si>
  <si>
    <t>Sc/Al</t>
  </si>
  <si>
    <t>Rb/Cs</t>
  </si>
  <si>
    <t>Mo/Al</t>
  </si>
  <si>
    <t>K/Na</t>
  </si>
  <si>
    <t>Ti/Nb</t>
  </si>
  <si>
    <t>Cr/Al</t>
  </si>
  <si>
    <t>Zr/Al</t>
  </si>
  <si>
    <t>S/Al</t>
  </si>
  <si>
    <t>Na/Al</t>
  </si>
  <si>
    <t>EF U</t>
  </si>
  <si>
    <t>EF Mo</t>
  </si>
  <si>
    <t>EF Ni</t>
  </si>
  <si>
    <t>EF Cu</t>
  </si>
  <si>
    <t>EF Sc</t>
  </si>
  <si>
    <t>EF Th</t>
  </si>
  <si>
    <t>EF Ce</t>
  </si>
  <si>
    <t>EF Lu</t>
  </si>
  <si>
    <t>EF P</t>
  </si>
  <si>
    <t>EF Zr</t>
  </si>
  <si>
    <t>EF Ti</t>
  </si>
  <si>
    <t>EF Cr</t>
  </si>
  <si>
    <t>wt %</t>
  </si>
  <si>
    <t>ppm</t>
  </si>
  <si>
    <t>Outcrop Locality (Hudson, 2010)</t>
  </si>
  <si>
    <t>Chem Lith</t>
  </si>
  <si>
    <t>Si/Al</t>
  </si>
  <si>
    <t>CaCO3</t>
  </si>
  <si>
    <t>ChemGR</t>
  </si>
  <si>
    <t>South Mandawa Track</t>
  </si>
  <si>
    <t>CLAYSTONE: SILTY</t>
  </si>
  <si>
    <t>SANDSTONE: CALC</t>
  </si>
  <si>
    <t>SANDSTONE: ARG.</t>
  </si>
  <si>
    <t>SANDSTONE</t>
  </si>
  <si>
    <t>CLAYSTONE</t>
  </si>
  <si>
    <t>CLAYSTONE: CALC</t>
  </si>
  <si>
    <t>LIMESTONE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</si>
</sst>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34">
    <xf numFmtId="0" fontId="0" fillId="0" borderId="0" xfId="0"/>
    <xf numFmtId="164" fontId="3" fillId="7" borderId="0" xfId="5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8" fillId="6" borderId="0" xfId="0" applyNumberFormat="1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 vertical="center"/>
    </xf>
    <xf numFmtId="0" fontId="3" fillId="7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0" applyFont="1" applyBorder="1"/>
    <xf numFmtId="2" fontId="6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6" fillId="11" borderId="0" xfId="0" applyNumberFormat="1" applyFont="1" applyFill="1" applyBorder="1" applyAlignment="1">
      <alignment horizontal="center" vertical="center"/>
    </xf>
    <xf numFmtId="2" fontId="5" fillId="9" borderId="0" xfId="0" applyNumberFormat="1" applyFont="1" applyFill="1" applyAlignment="1">
      <alignment horizontal="center" vertical="center"/>
    </xf>
    <xf numFmtId="2" fontId="5" fillId="12" borderId="0" xfId="0" applyNumberFormat="1" applyFont="1" applyFill="1" applyAlignment="1">
      <alignment horizontal="center" vertical="center"/>
    </xf>
    <xf numFmtId="2" fontId="5" fillId="10" borderId="0" xfId="0" applyNumberFormat="1" applyFont="1" applyFill="1" applyAlignment="1">
      <alignment horizontal="center" vertical="center"/>
    </xf>
    <xf numFmtId="2" fontId="6" fillId="13" borderId="0" xfId="0" applyNumberFormat="1" applyFont="1" applyFill="1" applyBorder="1" applyAlignment="1">
      <alignment horizontal="center" vertical="center"/>
    </xf>
    <xf numFmtId="2" fontId="5" fillId="8" borderId="0" xfId="0" applyNumberFormat="1" applyFont="1" applyFill="1" applyAlignment="1">
      <alignment horizontal="center" vertical="center"/>
    </xf>
    <xf numFmtId="2" fontId="7" fillId="5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4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 2" xfId="2"/>
    <cellStyle name="Normal 2 4" xfId="3"/>
    <cellStyle name="Normal 5" xfId="5"/>
    <cellStyle name="Normal_Sheet1" xfId="4"/>
  </cellStyles>
  <dxfs count="43">
    <dxf>
      <fill>
        <patternFill>
          <bgColor theme="2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9966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theme="3" tint="0.39994506668294322"/>
        </patternFill>
      </fill>
    </dxf>
    <dxf>
      <font>
        <color theme="0"/>
      </font>
      <fill>
        <patternFill>
          <bgColor theme="3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9966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8"/>
  <sheetViews>
    <sheetView tabSelected="1" zoomScaleNormal="100" workbookViewId="0">
      <selection activeCell="A49" sqref="A49:XFD405"/>
    </sheetView>
  </sheetViews>
  <sheetFormatPr defaultRowHeight="14.25" x14ac:dyDescent="0.2"/>
  <cols>
    <col min="1" max="1" width="11.5703125" style="7" customWidth="1"/>
    <col min="2" max="2" width="19" style="7" customWidth="1"/>
    <col min="3" max="3" width="20.85546875" style="7" bestFit="1" customWidth="1"/>
    <col min="4" max="4" width="9.140625" style="10"/>
    <col min="5" max="5" width="20.5703125" style="10" bestFit="1" customWidth="1"/>
    <col min="6" max="6" width="5.42578125" style="10" bestFit="1" customWidth="1"/>
    <col min="7" max="7" width="8.140625" style="10" bestFit="1" customWidth="1"/>
    <col min="8" max="8" width="10.140625" style="10" bestFit="1" customWidth="1"/>
    <col min="9" max="10" width="7.42578125" style="10" bestFit="1" customWidth="1"/>
    <col min="11" max="11" width="6.28515625" style="10" bestFit="1" customWidth="1"/>
    <col min="12" max="12" width="7.85546875" style="10" bestFit="1" customWidth="1"/>
    <col min="13" max="14" width="6.28515625" style="10" bestFit="1" customWidth="1"/>
    <col min="15" max="15" width="7.28515625" style="10" bestFit="1" customWidth="1"/>
    <col min="16" max="16" width="6.85546875" style="10" bestFit="1" customWidth="1"/>
    <col min="17" max="17" width="6.28515625" style="10" bestFit="1" customWidth="1"/>
    <col min="18" max="18" width="6.7109375" style="10" bestFit="1" customWidth="1"/>
    <col min="19" max="19" width="7.28515625" style="10" bestFit="1" customWidth="1"/>
    <col min="20" max="20" width="12.42578125" style="10" bestFit="1" customWidth="1"/>
    <col min="21" max="21" width="9.140625" style="10"/>
    <col min="22" max="22" width="10.42578125" style="10" bestFit="1" customWidth="1"/>
    <col min="23" max="23" width="8.85546875" style="10" bestFit="1" customWidth="1"/>
    <col min="24" max="24" width="10" style="10" bestFit="1" customWidth="1"/>
    <col min="25" max="25" width="10.42578125" style="10" bestFit="1" customWidth="1"/>
    <col min="26" max="26" width="9.7109375" style="10" bestFit="1" customWidth="1"/>
    <col min="27" max="27" width="10.42578125" style="10" bestFit="1" customWidth="1"/>
    <col min="28" max="28" width="10" style="10" bestFit="1" customWidth="1"/>
    <col min="29" max="30" width="10.42578125" style="10" bestFit="1" customWidth="1"/>
    <col min="31" max="31" width="9.85546875" style="10" bestFit="1" customWidth="1"/>
    <col min="32" max="32" width="9" style="10" bestFit="1" customWidth="1"/>
    <col min="33" max="33" width="9.5703125" style="10" bestFit="1" customWidth="1"/>
    <col min="34" max="34" width="10.42578125" style="10" bestFit="1" customWidth="1"/>
    <col min="35" max="35" width="10.7109375" style="10" bestFit="1" customWidth="1"/>
    <col min="36" max="37" width="10.28515625" style="10" bestFit="1" customWidth="1"/>
    <col min="38" max="38" width="10" style="10" bestFit="1" customWidth="1"/>
    <col min="39" max="39" width="10.42578125" style="10" bestFit="1" customWidth="1"/>
    <col min="40" max="40" width="9.85546875" style="10" bestFit="1" customWidth="1"/>
    <col min="41" max="41" width="10.42578125" style="10" bestFit="1" customWidth="1"/>
    <col min="42" max="42" width="10.7109375" style="10" bestFit="1" customWidth="1"/>
    <col min="43" max="43" width="10.28515625" style="10" bestFit="1" customWidth="1"/>
    <col min="44" max="44" width="10.5703125" style="10" bestFit="1" customWidth="1"/>
    <col min="45" max="45" width="10.28515625" style="10" bestFit="1" customWidth="1"/>
    <col min="46" max="46" width="10.140625" style="10" bestFit="1" customWidth="1"/>
    <col min="47" max="47" width="10.42578125" style="10" bestFit="1" customWidth="1"/>
    <col min="48" max="48" width="9.85546875" style="10" bestFit="1" customWidth="1"/>
    <col min="49" max="49" width="10.7109375" style="10" bestFit="1" customWidth="1"/>
    <col min="50" max="50" width="10.28515625" style="10" bestFit="1" customWidth="1"/>
    <col min="51" max="51" width="10.140625" style="10" bestFit="1" customWidth="1"/>
    <col min="52" max="52" width="9.85546875" style="10" bestFit="1" customWidth="1"/>
    <col min="53" max="53" width="10.140625" style="10" bestFit="1" customWidth="1"/>
    <col min="54" max="54" width="10.28515625" style="10" bestFit="1" customWidth="1"/>
    <col min="55" max="55" width="9.140625" style="10" bestFit="1" customWidth="1"/>
    <col min="56" max="56" width="9.140625" style="10"/>
    <col min="57" max="57" width="8.42578125" style="10" bestFit="1" customWidth="1"/>
    <col min="58" max="59" width="7.28515625" style="10" bestFit="1" customWidth="1"/>
    <col min="60" max="60" width="11.5703125" style="10" bestFit="1" customWidth="1"/>
    <col min="61" max="61" width="7.28515625" style="10" bestFit="1" customWidth="1"/>
    <col min="62" max="62" width="13.42578125" style="10" bestFit="1" customWidth="1"/>
    <col min="63" max="64" width="7.28515625" style="10" bestFit="1" customWidth="1"/>
    <col min="65" max="65" width="8.42578125" style="10" bestFit="1" customWidth="1"/>
    <col min="66" max="69" width="7.28515625" style="10" bestFit="1" customWidth="1"/>
    <col min="70" max="70" width="8.42578125" style="10" bestFit="1" customWidth="1"/>
    <col min="71" max="71" width="9.5703125" style="10" bestFit="1" customWidth="1"/>
    <col min="72" max="73" width="7.28515625" style="10" bestFit="1" customWidth="1"/>
    <col min="74" max="74" width="7.42578125" style="10" bestFit="1" customWidth="1"/>
    <col min="75" max="84" width="7.28515625" style="10" bestFit="1" customWidth="1"/>
    <col min="85" max="16384" width="9.140625" style="10"/>
  </cols>
  <sheetData>
    <row r="1" spans="1:84" ht="15" x14ac:dyDescent="0.2">
      <c r="A1" s="26" t="s">
        <v>166</v>
      </c>
      <c r="B1" s="27" t="s">
        <v>161</v>
      </c>
      <c r="C1" s="26" t="s">
        <v>0</v>
      </c>
      <c r="E1" s="28" t="s">
        <v>162</v>
      </c>
      <c r="F1" s="28" t="s">
        <v>163</v>
      </c>
      <c r="G1" s="28" t="s">
        <v>164</v>
      </c>
      <c r="H1" s="28" t="s">
        <v>165</v>
      </c>
      <c r="I1" s="29" t="s">
        <v>82</v>
      </c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  <c r="V1" s="31" t="s">
        <v>83</v>
      </c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2"/>
      <c r="BE1" s="32" t="s">
        <v>84</v>
      </c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</row>
    <row r="2" spans="1:84" ht="15" x14ac:dyDescent="0.2">
      <c r="A2" s="26"/>
      <c r="B2" s="27"/>
      <c r="C2" s="26"/>
      <c r="E2" s="28"/>
      <c r="F2" s="28"/>
      <c r="G2" s="28"/>
      <c r="H2" s="28"/>
      <c r="I2" s="3" t="s">
        <v>85</v>
      </c>
      <c r="J2" s="3" t="s">
        <v>86</v>
      </c>
      <c r="K2" s="3" t="s">
        <v>87</v>
      </c>
      <c r="L2" s="3" t="s">
        <v>88</v>
      </c>
      <c r="M2" s="3" t="s">
        <v>89</v>
      </c>
      <c r="N2" s="3" t="s">
        <v>90</v>
      </c>
      <c r="O2" s="3" t="s">
        <v>91</v>
      </c>
      <c r="P2" s="3" t="s">
        <v>92</v>
      </c>
      <c r="Q2" s="3" t="s">
        <v>93</v>
      </c>
      <c r="R2" s="3" t="s">
        <v>94</v>
      </c>
      <c r="S2" s="4" t="s">
        <v>95</v>
      </c>
      <c r="T2" s="5" t="s">
        <v>96</v>
      </c>
      <c r="U2" s="30"/>
      <c r="V2" s="6" t="s">
        <v>97</v>
      </c>
      <c r="W2" s="6" t="s">
        <v>98</v>
      </c>
      <c r="X2" s="1" t="s">
        <v>99</v>
      </c>
      <c r="Y2" s="6" t="s">
        <v>100</v>
      </c>
      <c r="Z2" s="6" t="s">
        <v>101</v>
      </c>
      <c r="AA2" s="6" t="s">
        <v>102</v>
      </c>
      <c r="AB2" s="6" t="s">
        <v>103</v>
      </c>
      <c r="AC2" s="6" t="s">
        <v>104</v>
      </c>
      <c r="AD2" s="6" t="s">
        <v>105</v>
      </c>
      <c r="AE2" s="6" t="s">
        <v>106</v>
      </c>
      <c r="AF2" s="6" t="s">
        <v>107</v>
      </c>
      <c r="AG2" s="6" t="s">
        <v>108</v>
      </c>
      <c r="AH2" s="6" t="s">
        <v>109</v>
      </c>
      <c r="AI2" s="6" t="s">
        <v>110</v>
      </c>
      <c r="AJ2" s="6" t="s">
        <v>111</v>
      </c>
      <c r="AK2" s="6" t="s">
        <v>112</v>
      </c>
      <c r="AL2" s="6" t="s">
        <v>113</v>
      </c>
      <c r="AM2" s="6" t="s">
        <v>114</v>
      </c>
      <c r="AN2" s="6" t="s">
        <v>115</v>
      </c>
      <c r="AO2" s="6" t="s">
        <v>116</v>
      </c>
      <c r="AP2" s="6" t="s">
        <v>117</v>
      </c>
      <c r="AQ2" s="6" t="s">
        <v>118</v>
      </c>
      <c r="AR2" s="6" t="s">
        <v>119</v>
      </c>
      <c r="AS2" s="6" t="s">
        <v>120</v>
      </c>
      <c r="AT2" s="6" t="s">
        <v>121</v>
      </c>
      <c r="AU2" s="6" t="s">
        <v>122</v>
      </c>
      <c r="AV2" s="6" t="s">
        <v>123</v>
      </c>
      <c r="AW2" s="6" t="s">
        <v>124</v>
      </c>
      <c r="AX2" s="6" t="s">
        <v>125</v>
      </c>
      <c r="AY2" s="6" t="s">
        <v>126</v>
      </c>
      <c r="AZ2" s="6" t="s">
        <v>127</v>
      </c>
      <c r="BA2" s="6" t="s">
        <v>128</v>
      </c>
      <c r="BB2" s="6" t="s">
        <v>129</v>
      </c>
      <c r="BC2" s="6" t="s">
        <v>130</v>
      </c>
      <c r="BD2" s="2"/>
      <c r="BE2" s="32" t="s">
        <v>131</v>
      </c>
      <c r="BF2" s="33" t="s">
        <v>132</v>
      </c>
      <c r="BG2" s="32" t="s">
        <v>133</v>
      </c>
      <c r="BH2" s="32" t="s">
        <v>134</v>
      </c>
      <c r="BI2" s="32" t="s">
        <v>135</v>
      </c>
      <c r="BJ2" s="32" t="s">
        <v>136</v>
      </c>
      <c r="BK2" s="33" t="s">
        <v>137</v>
      </c>
      <c r="BL2" s="32" t="s">
        <v>138</v>
      </c>
      <c r="BM2" s="32" t="s">
        <v>139</v>
      </c>
      <c r="BN2" s="33" t="s">
        <v>140</v>
      </c>
      <c r="BO2" s="33" t="s">
        <v>141</v>
      </c>
      <c r="BP2" s="33" t="s">
        <v>142</v>
      </c>
      <c r="BQ2" s="32" t="s">
        <v>143</v>
      </c>
      <c r="BR2" s="33" t="s">
        <v>144</v>
      </c>
      <c r="BS2" s="33" t="s">
        <v>145</v>
      </c>
      <c r="BT2" s="33" t="s">
        <v>146</v>
      </c>
      <c r="BU2" s="32" t="s">
        <v>147</v>
      </c>
      <c r="BV2" s="32" t="s">
        <v>148</v>
      </c>
      <c r="BW2" s="32" t="s">
        <v>149</v>
      </c>
      <c r="BX2" s="32" t="s">
        <v>150</v>
      </c>
      <c r="BY2" s="32" t="s">
        <v>151</v>
      </c>
      <c r="BZ2" s="32" t="s">
        <v>152</v>
      </c>
      <c r="CA2" s="32" t="s">
        <v>153</v>
      </c>
      <c r="CB2" s="32" t="s">
        <v>154</v>
      </c>
      <c r="CC2" s="32" t="s">
        <v>155</v>
      </c>
      <c r="CD2" s="32" t="s">
        <v>156</v>
      </c>
      <c r="CE2" s="32" t="s">
        <v>157</v>
      </c>
      <c r="CF2" s="32" t="s">
        <v>158</v>
      </c>
    </row>
    <row r="3" spans="1:84" ht="15" x14ac:dyDescent="0.2">
      <c r="A3" s="26"/>
      <c r="B3" s="27"/>
      <c r="C3" s="26"/>
      <c r="E3" s="28"/>
      <c r="F3" s="28"/>
      <c r="G3" s="28"/>
      <c r="H3" s="28"/>
      <c r="I3" s="3" t="s">
        <v>159</v>
      </c>
      <c r="J3" s="3" t="s">
        <v>159</v>
      </c>
      <c r="K3" s="3" t="s">
        <v>159</v>
      </c>
      <c r="L3" s="3" t="s">
        <v>159</v>
      </c>
      <c r="M3" s="3" t="s">
        <v>159</v>
      </c>
      <c r="N3" s="3" t="s">
        <v>159</v>
      </c>
      <c r="O3" s="3" t="s">
        <v>159</v>
      </c>
      <c r="P3" s="3" t="s">
        <v>159</v>
      </c>
      <c r="Q3" s="3" t="s">
        <v>159</v>
      </c>
      <c r="R3" s="3" t="s">
        <v>159</v>
      </c>
      <c r="S3" s="4" t="s">
        <v>160</v>
      </c>
      <c r="T3" s="5" t="s">
        <v>160</v>
      </c>
      <c r="U3" s="30"/>
      <c r="V3" s="6" t="s">
        <v>160</v>
      </c>
      <c r="W3" s="6" t="s">
        <v>160</v>
      </c>
      <c r="X3" s="6" t="s">
        <v>160</v>
      </c>
      <c r="Y3" s="6" t="s">
        <v>160</v>
      </c>
      <c r="Z3" s="6" t="s">
        <v>160</v>
      </c>
      <c r="AA3" s="6" t="s">
        <v>160</v>
      </c>
      <c r="AB3" s="6" t="s">
        <v>160</v>
      </c>
      <c r="AC3" s="6" t="s">
        <v>160</v>
      </c>
      <c r="AD3" s="6" t="s">
        <v>160</v>
      </c>
      <c r="AE3" s="6" t="s">
        <v>160</v>
      </c>
      <c r="AF3" s="6" t="s">
        <v>160</v>
      </c>
      <c r="AG3" s="6" t="s">
        <v>160</v>
      </c>
      <c r="AH3" s="6" t="s">
        <v>160</v>
      </c>
      <c r="AI3" s="6" t="s">
        <v>160</v>
      </c>
      <c r="AJ3" s="6" t="s">
        <v>160</v>
      </c>
      <c r="AK3" s="6" t="s">
        <v>160</v>
      </c>
      <c r="AL3" s="6" t="s">
        <v>160</v>
      </c>
      <c r="AM3" s="6" t="s">
        <v>160</v>
      </c>
      <c r="AN3" s="6" t="s">
        <v>160</v>
      </c>
      <c r="AO3" s="6" t="s">
        <v>160</v>
      </c>
      <c r="AP3" s="6" t="s">
        <v>160</v>
      </c>
      <c r="AQ3" s="6" t="s">
        <v>160</v>
      </c>
      <c r="AR3" s="6" t="s">
        <v>160</v>
      </c>
      <c r="AS3" s="6" t="s">
        <v>160</v>
      </c>
      <c r="AT3" s="6" t="s">
        <v>160</v>
      </c>
      <c r="AU3" s="6" t="s">
        <v>160</v>
      </c>
      <c r="AV3" s="6" t="s">
        <v>160</v>
      </c>
      <c r="AW3" s="6" t="s">
        <v>160</v>
      </c>
      <c r="AX3" s="6" t="s">
        <v>160</v>
      </c>
      <c r="AY3" s="6" t="s">
        <v>160</v>
      </c>
      <c r="AZ3" s="6" t="s">
        <v>160</v>
      </c>
      <c r="BA3" s="6" t="s">
        <v>160</v>
      </c>
      <c r="BB3" s="6" t="s">
        <v>160</v>
      </c>
      <c r="BC3" s="6" t="s">
        <v>160</v>
      </c>
      <c r="BD3" s="2"/>
      <c r="BE3" s="32"/>
      <c r="BF3" s="33"/>
      <c r="BG3" s="32"/>
      <c r="BH3" s="32"/>
      <c r="BI3" s="32"/>
      <c r="BJ3" s="32"/>
      <c r="BK3" s="33"/>
      <c r="BL3" s="32"/>
      <c r="BM3" s="32"/>
      <c r="BN3" s="33"/>
      <c r="BO3" s="33"/>
      <c r="BP3" s="33"/>
      <c r="BQ3" s="32"/>
      <c r="BR3" s="33"/>
      <c r="BS3" s="33"/>
      <c r="BT3" s="33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x14ac:dyDescent="0.2">
      <c r="A4" s="8">
        <v>1</v>
      </c>
      <c r="B4" s="8" t="s">
        <v>1</v>
      </c>
      <c r="C4" s="7" t="s">
        <v>2</v>
      </c>
      <c r="E4" s="23" t="s">
        <v>171</v>
      </c>
      <c r="F4" s="12">
        <v>2.9966410756721809</v>
      </c>
      <c r="G4" s="13">
        <v>2.2880936193274577</v>
      </c>
      <c r="H4" s="14">
        <v>129.0648516911622</v>
      </c>
      <c r="I4" s="11">
        <v>18.744263823355745</v>
      </c>
      <c r="J4" s="11">
        <v>56.169830906303901</v>
      </c>
      <c r="K4" s="11">
        <v>0.92685871231920292</v>
      </c>
      <c r="L4" s="11">
        <v>7.1966131931784014</v>
      </c>
      <c r="M4" s="11">
        <v>3.8071189392790319E-2</v>
      </c>
      <c r="N4" s="11">
        <v>2.3485616530256275</v>
      </c>
      <c r="O4" s="11">
        <v>1.2820188549091747</v>
      </c>
      <c r="P4" s="11">
        <v>1.0723539102661597</v>
      </c>
      <c r="Q4" s="11">
        <v>2.561987106525033</v>
      </c>
      <c r="R4" s="11">
        <v>4.0973897299952614E-2</v>
      </c>
      <c r="S4" s="11">
        <v>16.385716551132639</v>
      </c>
      <c r="T4" s="11">
        <v>13071.9936</v>
      </c>
      <c r="U4" s="11"/>
      <c r="V4" s="11">
        <v>2.4938032007895696</v>
      </c>
      <c r="W4" s="11">
        <v>109.93346100854633</v>
      </c>
      <c r="X4" s="11">
        <v>103.82600994486866</v>
      </c>
      <c r="Y4" s="11">
        <v>17.863836534639486</v>
      </c>
      <c r="Z4" s="11">
        <v>46.671963265638098</v>
      </c>
      <c r="AA4" s="11">
        <v>35.542430336722731</v>
      </c>
      <c r="AB4" s="11">
        <v>99.087008548037474</v>
      </c>
      <c r="AC4" s="11">
        <v>23.670830569500502</v>
      </c>
      <c r="AD4" s="11">
        <v>135.82471854114652</v>
      </c>
      <c r="AE4" s="11">
        <v>135.73491965714604</v>
      </c>
      <c r="AF4" s="11">
        <v>31.050869377110285</v>
      </c>
      <c r="AG4" s="11">
        <v>183.88430832678523</v>
      </c>
      <c r="AH4" s="11">
        <v>18.224216356511306</v>
      </c>
      <c r="AI4" s="11">
        <v>0.77951699463327351</v>
      </c>
      <c r="AJ4" s="11">
        <v>4.7068339519495428</v>
      </c>
      <c r="AK4" s="11">
        <v>490.76586433260394</v>
      </c>
      <c r="AL4" s="11">
        <v>64.772384934681654</v>
      </c>
      <c r="AM4" s="11">
        <v>88.394094417069752</v>
      </c>
      <c r="AN4" s="11">
        <v>14.885524766481328</v>
      </c>
      <c r="AO4" s="11">
        <v>51.976021883910342</v>
      </c>
      <c r="AP4" s="11">
        <v>8.7073571373148422</v>
      </c>
      <c r="AQ4" s="11">
        <v>1.8833145399884437</v>
      </c>
      <c r="AR4" s="11">
        <v>7.2941145393218756</v>
      </c>
      <c r="AS4" s="11">
        <v>1.0397145216123582</v>
      </c>
      <c r="AT4" s="11">
        <v>5.6481701785777911</v>
      </c>
      <c r="AU4" s="11">
        <v>1.1799456354163982</v>
      </c>
      <c r="AV4" s="11">
        <v>3.0707608791362269</v>
      </c>
      <c r="AW4" s="11">
        <v>0.46165907164249781</v>
      </c>
      <c r="AX4" s="11">
        <v>2.8973380282705472</v>
      </c>
      <c r="AY4" s="11">
        <v>0.44403479408783386</v>
      </c>
      <c r="AZ4" s="11">
        <v>4.9663542655024617</v>
      </c>
      <c r="BA4" s="11">
        <v>1.3482292240540747</v>
      </c>
      <c r="BB4" s="11">
        <v>17.292788707249741</v>
      </c>
      <c r="BC4" s="11">
        <v>2.3847419645466226</v>
      </c>
      <c r="BE4" s="16">
        <f t="shared" ref="BE4:BE15" si="0">AG4/BB4</f>
        <v>10.633583249050774</v>
      </c>
      <c r="BF4" s="16">
        <f t="shared" ref="BF4:BF15" si="1">BB4/AG4</f>
        <v>9.4041676881522207E-2</v>
      </c>
      <c r="BG4" s="16">
        <f t="shared" ref="BG4:BG15" si="2">K4/I4</f>
        <v>4.9447592130255742E-2</v>
      </c>
      <c r="BH4" s="16">
        <f t="shared" ref="BH4:BH15" si="3">I4/(I4+Q4+P4)*100</f>
        <v>83.75975158973614</v>
      </c>
      <c r="BI4" s="16">
        <f t="shared" ref="BI4:BI15" si="4">BB4/S4</f>
        <v>1.0553574909761516</v>
      </c>
      <c r="BJ4" s="16">
        <f t="shared" ref="BJ4:BJ15" si="5">(AL4+AM4+AN4+AO4+AP4)/(AU4+AV4+AW4+AX4+AY4)</f>
        <v>28.401143858425868</v>
      </c>
      <c r="BK4" s="16">
        <f t="shared" ref="BK4:BK15" si="6">R4/I4</f>
        <v>2.1859432670222174E-3</v>
      </c>
      <c r="BL4" s="16">
        <f t="shared" ref="BL4:BL15" si="7">S4/I4</f>
        <v>0.87417231775812354</v>
      </c>
      <c r="BM4" s="16">
        <f t="shared" ref="BM4:BM15" si="8">AD4/AJ4</f>
        <v>28.856917394523496</v>
      </c>
      <c r="BN4" s="16">
        <f t="shared" ref="BN4:BN15" si="9">AI4/I4</f>
        <v>4.1586962389100555E-2</v>
      </c>
      <c r="BO4" s="16">
        <f t="shared" ref="BO4:BO15" si="10">Q4/P4</f>
        <v>2.3891245996288153</v>
      </c>
      <c r="BP4" s="16">
        <f t="shared" ref="BP4:BP15" si="11">K4/AH4</f>
        <v>5.0858631953633868E-2</v>
      </c>
      <c r="BQ4" s="16">
        <f t="shared" ref="BQ4:BQ15" si="12">X4/I4</f>
        <v>5.5390817651370909</v>
      </c>
      <c r="BR4" s="16">
        <f t="shared" ref="BR4:BR15" si="13">AG4/I4</f>
        <v>9.810164328655123</v>
      </c>
      <c r="BS4" s="16">
        <f t="shared" ref="BS4:BS15" si="14">T4/I4</f>
        <v>697.3863430001461</v>
      </c>
      <c r="BT4" s="16">
        <f t="shared" ref="BT4:BT15" si="15">P4/I4</f>
        <v>5.7209710681194334E-2</v>
      </c>
      <c r="BU4" s="16">
        <f t="shared" ref="BU4:BU15" si="16">(BC4/I4)/0.1679</f>
        <v>0.75774365710959413</v>
      </c>
      <c r="BV4" s="16">
        <f t="shared" ref="BV4:BV15" si="17">(AI4/I4)/0.132</f>
        <v>0.31505274537197386</v>
      </c>
      <c r="BW4" s="16">
        <f t="shared" ref="BW4:BW15" si="18">(Z4/I4)/2.910053</f>
        <v>0.85563153590829444</v>
      </c>
      <c r="BX4" s="16">
        <f t="shared" ref="BX4:BX15" si="19">(AA4/I4)/2.6455</f>
        <v>0.71675538868552091</v>
      </c>
      <c r="BY4" s="16">
        <f t="shared" ref="BY4:BY15" si="20">(S4/I4)/1.013</f>
        <v>0.86295391683921385</v>
      </c>
      <c r="BZ4" s="16">
        <f t="shared" ref="BZ4:BZ15" si="21">(BB4/I4)/0.821</f>
        <v>1.1237080437880882</v>
      </c>
      <c r="CA4" s="16">
        <f t="shared" ref="CA4:CA15" si="22">(AM4/I4)/5.536</f>
        <v>0.85184147443911806</v>
      </c>
      <c r="CB4" s="16">
        <f t="shared" ref="CB4:CB15" si="23">(AY4/I4)/0.024</f>
        <v>0.98704595325886046</v>
      </c>
      <c r="CC4" s="16">
        <f t="shared" ref="CC4:CC15" si="24">(R4/I4)/0.0085</f>
        <v>0.25716979612026086</v>
      </c>
      <c r="CD4" s="16">
        <f t="shared" ref="CD4:CD15" si="25">(AG4/I4)/12.9</f>
        <v>0.76047785493450559</v>
      </c>
      <c r="CE4" s="16">
        <f t="shared" ref="CE4:CE15" si="26">(K4/I4)/0.058</f>
        <v>0.85254469190096105</v>
      </c>
      <c r="CF4" s="16">
        <f t="shared" ref="CF4:CF15" si="27">(X4/I4)/6.453</f>
        <v>0.85837312337472349</v>
      </c>
    </row>
    <row r="5" spans="1:84" x14ac:dyDescent="0.2">
      <c r="A5" s="8">
        <v>1</v>
      </c>
      <c r="B5" s="8" t="s">
        <v>3</v>
      </c>
      <c r="C5" s="8" t="s">
        <v>4</v>
      </c>
      <c r="E5" s="23" t="s">
        <v>171</v>
      </c>
      <c r="F5" s="12">
        <v>3.0382770077718617</v>
      </c>
      <c r="G5" s="13">
        <v>3.0126565987811529</v>
      </c>
      <c r="H5" s="14">
        <v>126.02239090329181</v>
      </c>
      <c r="I5" s="11">
        <v>18.510722074744056</v>
      </c>
      <c r="J5" s="11">
        <v>56.24070127694992</v>
      </c>
      <c r="K5" s="11">
        <v>0.94285173357842855</v>
      </c>
      <c r="L5" s="11">
        <v>5.922332328076739</v>
      </c>
      <c r="M5" s="11">
        <v>3.9075706263312485E-2</v>
      </c>
      <c r="N5" s="11">
        <v>2.3951254528377834</v>
      </c>
      <c r="O5" s="11">
        <v>1.68799149229708</v>
      </c>
      <c r="P5" s="11">
        <v>0.7781388082129278</v>
      </c>
      <c r="Q5" s="11">
        <v>2.564203358347287</v>
      </c>
      <c r="R5" s="11">
        <v>5.7384631360657155E-2</v>
      </c>
      <c r="S5" s="11">
        <v>15.145489127762755</v>
      </c>
      <c r="T5" s="11">
        <v>11822.4648</v>
      </c>
      <c r="U5" s="11"/>
      <c r="V5" s="11">
        <v>2.332457259776092</v>
      </c>
      <c r="W5" s="11">
        <v>98.655629056652941</v>
      </c>
      <c r="X5" s="11">
        <v>86.817276837777413</v>
      </c>
      <c r="Y5" s="11">
        <v>17.509395333555368</v>
      </c>
      <c r="Z5" s="11">
        <v>37.526646796315838</v>
      </c>
      <c r="AA5" s="11">
        <v>29.201717486683279</v>
      </c>
      <c r="AB5" s="11">
        <v>80.358582872967816</v>
      </c>
      <c r="AC5" s="11">
        <v>22.675909494775436</v>
      </c>
      <c r="AD5" s="11">
        <v>139.35919077084179</v>
      </c>
      <c r="AE5" s="11">
        <v>135.73491965714604</v>
      </c>
      <c r="AF5" s="11">
        <v>24.797782158027857</v>
      </c>
      <c r="AG5" s="11">
        <v>203.64132410671965</v>
      </c>
      <c r="AH5" s="11">
        <v>18.642934675424584</v>
      </c>
      <c r="AI5" s="11">
        <v>0.68653846153846143</v>
      </c>
      <c r="AJ5" s="11">
        <v>4.5569148877865837</v>
      </c>
      <c r="AK5" s="11">
        <v>397.12618526622902</v>
      </c>
      <c r="AL5" s="11">
        <v>45.805722172396564</v>
      </c>
      <c r="AM5" s="11">
        <v>100.84693482705767</v>
      </c>
      <c r="AN5" s="11">
        <v>10.540505518023524</v>
      </c>
      <c r="AO5" s="11">
        <v>37.379531760753544</v>
      </c>
      <c r="AP5" s="11">
        <v>6.7904011559557924</v>
      </c>
      <c r="AQ5" s="11">
        <v>1.3570649309884915</v>
      </c>
      <c r="AR5" s="11">
        <v>5.2371742392331067</v>
      </c>
      <c r="AS5" s="11">
        <v>0.77929266800167263</v>
      </c>
      <c r="AT5" s="11">
        <v>4.2250173266287305</v>
      </c>
      <c r="AU5" s="11">
        <v>0.89623738153123189</v>
      </c>
      <c r="AV5" s="11">
        <v>2.4053793266352197</v>
      </c>
      <c r="AW5" s="11">
        <v>0.36227413260834901</v>
      </c>
      <c r="AX5" s="11">
        <v>2.3958756772237222</v>
      </c>
      <c r="AY5" s="11">
        <v>0.35220032531057727</v>
      </c>
      <c r="AZ5" s="11">
        <v>5.6612879933384956</v>
      </c>
      <c r="BA5" s="11">
        <v>1.3698008916389399</v>
      </c>
      <c r="BB5" s="11">
        <v>16.469322578333085</v>
      </c>
      <c r="BC5" s="11">
        <v>2.4042218000265825</v>
      </c>
      <c r="BE5" s="16">
        <f t="shared" si="0"/>
        <v>12.364887695783469</v>
      </c>
      <c r="BF5" s="16">
        <f t="shared" si="1"/>
        <v>8.0874167611001302E-2</v>
      </c>
      <c r="BG5" s="16">
        <f t="shared" si="2"/>
        <v>5.0935437838205734E-2</v>
      </c>
      <c r="BH5" s="16">
        <f t="shared" si="3"/>
        <v>84.705384427311188</v>
      </c>
      <c r="BI5" s="16">
        <f t="shared" si="4"/>
        <v>1.087407771343855</v>
      </c>
      <c r="BJ5" s="16">
        <f t="shared" si="5"/>
        <v>31.404263364884656</v>
      </c>
      <c r="BK5" s="16">
        <f t="shared" si="6"/>
        <v>3.1000752498441149E-3</v>
      </c>
      <c r="BL5" s="16">
        <f t="shared" si="7"/>
        <v>0.81820088198651042</v>
      </c>
      <c r="BM5" s="16">
        <f t="shared" si="8"/>
        <v>30.581916538391241</v>
      </c>
      <c r="BN5" s="16">
        <f t="shared" si="9"/>
        <v>3.7088691557590363E-2</v>
      </c>
      <c r="BO5" s="16">
        <f t="shared" si="10"/>
        <v>3.2953032688810775</v>
      </c>
      <c r="BP5" s="16">
        <f t="shared" si="11"/>
        <v>5.0574212160991526E-2</v>
      </c>
      <c r="BQ5" s="16">
        <f t="shared" si="12"/>
        <v>4.6901075218578594</v>
      </c>
      <c r="BR5" s="16">
        <f t="shared" si="13"/>
        <v>11.001263121148956</v>
      </c>
      <c r="BS5" s="16">
        <f t="shared" si="14"/>
        <v>638.68198940388811</v>
      </c>
      <c r="BT5" s="16">
        <f t="shared" si="15"/>
        <v>4.203719363679588E-2</v>
      </c>
      <c r="BU5" s="16">
        <f t="shared" si="16"/>
        <v>0.7735715237353622</v>
      </c>
      <c r="BV5" s="16">
        <f t="shared" si="17"/>
        <v>0.28097493604235124</v>
      </c>
      <c r="BW5" s="16">
        <f t="shared" si="18"/>
        <v>0.69665137826027634</v>
      </c>
      <c r="BX5" s="16">
        <f t="shared" si="19"/>
        <v>0.59631710765551815</v>
      </c>
      <c r="BY5" s="16">
        <f t="shared" si="20"/>
        <v>0.80770077195114565</v>
      </c>
      <c r="BZ5" s="16">
        <f t="shared" si="21"/>
        <v>1.0837003624756736</v>
      </c>
      <c r="CA5" s="16">
        <f t="shared" si="22"/>
        <v>0.98410913003916467</v>
      </c>
      <c r="CB5" s="16">
        <f t="shared" si="23"/>
        <v>0.7927845005371188</v>
      </c>
      <c r="CC5" s="16">
        <f t="shared" si="24"/>
        <v>0.36471473527577819</v>
      </c>
      <c r="CD5" s="16">
        <f t="shared" si="25"/>
        <v>0.85281109466270966</v>
      </c>
      <c r="CE5" s="16">
        <f t="shared" si="26"/>
        <v>0.87819720410699542</v>
      </c>
      <c r="CF5" s="16">
        <f t="shared" si="27"/>
        <v>0.72681040165161304</v>
      </c>
    </row>
    <row r="6" spans="1:84" x14ac:dyDescent="0.2">
      <c r="A6" s="8">
        <v>1</v>
      </c>
      <c r="B6" s="8" t="s">
        <v>5</v>
      </c>
      <c r="C6" s="8" t="s">
        <v>6</v>
      </c>
      <c r="E6" s="23" t="s">
        <v>171</v>
      </c>
      <c r="F6" s="12">
        <v>3.1947061588454089</v>
      </c>
      <c r="G6" s="13">
        <v>1.9199252307893204</v>
      </c>
      <c r="H6" s="14">
        <v>131.41988466544078</v>
      </c>
      <c r="I6" s="11">
        <v>20.368126913214645</v>
      </c>
      <c r="J6" s="11">
        <v>65.070180493791753</v>
      </c>
      <c r="K6" s="11">
        <v>0.95779685577580331</v>
      </c>
      <c r="L6" s="11">
        <v>7.1635788064012331</v>
      </c>
      <c r="M6" s="11">
        <v>3.6209893428920767E-2</v>
      </c>
      <c r="N6" s="11">
        <v>2.2868820882840293</v>
      </c>
      <c r="O6" s="11">
        <v>1.0757341068112563</v>
      </c>
      <c r="P6" s="11">
        <v>0.88337309830667354</v>
      </c>
      <c r="Q6" s="11">
        <v>2.7919959398116254</v>
      </c>
      <c r="R6" s="11">
        <v>4.0642754910984298E-2</v>
      </c>
      <c r="S6" s="11">
        <v>17.008348662798923</v>
      </c>
      <c r="T6" s="11">
        <v>2294.8077000000003</v>
      </c>
      <c r="U6" s="11"/>
      <c r="V6" s="11">
        <v>4.7750688172030102</v>
      </c>
      <c r="W6" s="11">
        <v>101.68415594746544</v>
      </c>
      <c r="X6" s="11">
        <v>86.346081083988722</v>
      </c>
      <c r="Y6" s="11">
        <v>22.337522909032579</v>
      </c>
      <c r="Z6" s="11">
        <v>50.41836208703112</v>
      </c>
      <c r="AA6" s="11">
        <v>34.630108593392436</v>
      </c>
      <c r="AB6" s="11">
        <v>212.87287732106017</v>
      </c>
      <c r="AC6" s="11">
        <v>22.640724100254534</v>
      </c>
      <c r="AD6" s="11">
        <v>139.17210406579619</v>
      </c>
      <c r="AE6" s="11">
        <v>121.29613550755106</v>
      </c>
      <c r="AF6" s="11">
        <v>53.04344622929969</v>
      </c>
      <c r="AG6" s="11">
        <v>242.85421899734484</v>
      </c>
      <c r="AH6" s="11">
        <v>17.936372269705604</v>
      </c>
      <c r="AI6" s="11">
        <v>0.74988978692138131</v>
      </c>
      <c r="AJ6" s="11">
        <v>4.4995844309528312</v>
      </c>
      <c r="AK6" s="11">
        <v>483.2934278851875</v>
      </c>
      <c r="AL6" s="11">
        <v>87.185824790567665</v>
      </c>
      <c r="AM6" s="11">
        <v>341.99570436229664</v>
      </c>
      <c r="AN6" s="11">
        <v>23.301417837791348</v>
      </c>
      <c r="AO6" s="11">
        <v>84.499164398664561</v>
      </c>
      <c r="AP6" s="11">
        <v>15.574105910001396</v>
      </c>
      <c r="AQ6" s="11">
        <v>3.2457403135630667</v>
      </c>
      <c r="AR6" s="11">
        <v>14.047241035706936</v>
      </c>
      <c r="AS6" s="11">
        <v>1.861122762522476</v>
      </c>
      <c r="AT6" s="11">
        <v>9.7105577423320089</v>
      </c>
      <c r="AU6" s="11">
        <v>1.911914640883559</v>
      </c>
      <c r="AV6" s="11">
        <v>5.0389264639437901</v>
      </c>
      <c r="AW6" s="11">
        <v>0.72834108589595215</v>
      </c>
      <c r="AX6" s="11">
        <v>4.7585203930696016</v>
      </c>
      <c r="AY6" s="11">
        <v>0.67320167992136548</v>
      </c>
      <c r="AZ6" s="11">
        <v>6.7437728958809053</v>
      </c>
      <c r="BA6" s="11">
        <v>1.3795965869878914</v>
      </c>
      <c r="BB6" s="11">
        <v>16.58148888709961</v>
      </c>
      <c r="BC6" s="11">
        <v>2.5573868481351756</v>
      </c>
      <c r="BE6" s="16">
        <f t="shared" si="0"/>
        <v>14.646104499475033</v>
      </c>
      <c r="BF6" s="16">
        <f t="shared" si="1"/>
        <v>6.8277540969057235E-2</v>
      </c>
      <c r="BG6" s="16">
        <f t="shared" si="2"/>
        <v>4.7024297317903786E-2</v>
      </c>
      <c r="BH6" s="16">
        <f t="shared" si="3"/>
        <v>84.713666242389593</v>
      </c>
      <c r="BI6" s="16">
        <f t="shared" si="4"/>
        <v>0.97490292654730493</v>
      </c>
      <c r="BJ6" s="16">
        <f t="shared" si="5"/>
        <v>42.144783165610924</v>
      </c>
      <c r="BK6" s="16">
        <f t="shared" si="6"/>
        <v>1.9954095476798933E-3</v>
      </c>
      <c r="BL6" s="16">
        <f t="shared" si="7"/>
        <v>0.83504726454566958</v>
      </c>
      <c r="BM6" s="16">
        <f t="shared" si="8"/>
        <v>30.929990580557931</v>
      </c>
      <c r="BN6" s="16">
        <f t="shared" si="9"/>
        <v>3.6816826118402667E-2</v>
      </c>
      <c r="BO6" s="16">
        <f t="shared" si="10"/>
        <v>3.160607839613371</v>
      </c>
      <c r="BP6" s="16">
        <f t="shared" si="11"/>
        <v>5.3399697629688186E-2</v>
      </c>
      <c r="BQ6" s="16">
        <f t="shared" si="12"/>
        <v>4.2392745023583007</v>
      </c>
      <c r="BR6" s="16">
        <f t="shared" si="13"/>
        <v>11.923247534351495</v>
      </c>
      <c r="BS6" s="16">
        <f t="shared" si="14"/>
        <v>112.66660453255282</v>
      </c>
      <c r="BT6" s="16">
        <f t="shared" si="15"/>
        <v>4.33703649859698E-2</v>
      </c>
      <c r="BU6" s="16">
        <f t="shared" si="16"/>
        <v>0.7478158036064555</v>
      </c>
      <c r="BV6" s="16">
        <f t="shared" si="17"/>
        <v>0.27891534938183837</v>
      </c>
      <c r="BW6" s="16">
        <f t="shared" si="18"/>
        <v>0.85062225635142785</v>
      </c>
      <c r="BX6" s="16">
        <f t="shared" si="19"/>
        <v>0.64268031097173128</v>
      </c>
      <c r="BY6" s="16">
        <f t="shared" si="20"/>
        <v>0.82433096203916056</v>
      </c>
      <c r="BZ6" s="16">
        <f t="shared" si="21"/>
        <v>0.99158346164542621</v>
      </c>
      <c r="CA6" s="16">
        <f t="shared" si="22"/>
        <v>3.0330074515198446</v>
      </c>
      <c r="CB6" s="16">
        <f t="shared" si="23"/>
        <v>1.3771551069099508</v>
      </c>
      <c r="CC6" s="16">
        <f t="shared" si="24"/>
        <v>0.23475406443292859</v>
      </c>
      <c r="CD6" s="16">
        <f t="shared" si="25"/>
        <v>0.92428275460089104</v>
      </c>
      <c r="CE6" s="16">
        <f t="shared" si="26"/>
        <v>0.81076374686041008</v>
      </c>
      <c r="CF6" s="16">
        <f t="shared" si="27"/>
        <v>0.65694630441008839</v>
      </c>
    </row>
    <row r="7" spans="1:84" x14ac:dyDescent="0.2">
      <c r="A7" s="8">
        <v>1</v>
      </c>
      <c r="B7" s="8" t="s">
        <v>7</v>
      </c>
      <c r="C7" s="8" t="s">
        <v>8</v>
      </c>
      <c r="E7" s="23" t="s">
        <v>171</v>
      </c>
      <c r="F7" s="12">
        <v>3.2082804757813475</v>
      </c>
      <c r="G7" s="13">
        <v>1.2722396107640073</v>
      </c>
      <c r="H7" s="14">
        <v>133.00431949732464</v>
      </c>
      <c r="I7" s="11">
        <v>19.295592671229425</v>
      </c>
      <c r="J7" s="11">
        <v>61.905673235735023</v>
      </c>
      <c r="K7" s="11">
        <v>0.90727382091592623</v>
      </c>
      <c r="L7" s="11">
        <v>6.9936028281565248</v>
      </c>
      <c r="M7" s="11">
        <v>3.8639311198912257E-2</v>
      </c>
      <c r="N7" s="11">
        <v>2.7175764641207092</v>
      </c>
      <c r="O7" s="11">
        <v>0.71283585391107329</v>
      </c>
      <c r="P7" s="11">
        <v>0.95466962905292607</v>
      </c>
      <c r="Q7" s="11">
        <v>2.7282781901478748</v>
      </c>
      <c r="R7" s="11">
        <v>3.2032001751877461E-2</v>
      </c>
      <c r="S7" s="11">
        <v>16.34327861893307</v>
      </c>
      <c r="T7" s="11">
        <v>2775.3957</v>
      </c>
      <c r="U7" s="11"/>
      <c r="V7" s="11">
        <v>2.5299911316953749</v>
      </c>
      <c r="W7" s="11">
        <v>114.46256393562319</v>
      </c>
      <c r="X7" s="11">
        <v>89.127509042725237</v>
      </c>
      <c r="Y7" s="11">
        <v>17.950171856078114</v>
      </c>
      <c r="Z7" s="11">
        <v>44.817400415060206</v>
      </c>
      <c r="AA7" s="11">
        <v>32.241108900386948</v>
      </c>
      <c r="AB7" s="11">
        <v>98.874972226630703</v>
      </c>
      <c r="AC7" s="11">
        <v>22.830061141585887</v>
      </c>
      <c r="AD7" s="11">
        <v>146.46540169451345</v>
      </c>
      <c r="AE7" s="11">
        <v>121.4986332296004</v>
      </c>
      <c r="AF7" s="11">
        <v>38.154943243911099</v>
      </c>
      <c r="AG7" s="11">
        <v>191.14845904317423</v>
      </c>
      <c r="AH7" s="11">
        <v>18.218423551756885</v>
      </c>
      <c r="AI7" s="11">
        <v>0.57604702424687737</v>
      </c>
      <c r="AJ7" s="11">
        <v>5.0582819689419152</v>
      </c>
      <c r="AK7" s="11">
        <v>452.46692071271622</v>
      </c>
      <c r="AL7" s="11">
        <v>58.480714673072903</v>
      </c>
      <c r="AM7" s="11">
        <v>112.89664874525728</v>
      </c>
      <c r="AN7" s="11">
        <v>13.068361589403974</v>
      </c>
      <c r="AO7" s="11">
        <v>47.00925702640766</v>
      </c>
      <c r="AP7" s="11">
        <v>8.0133859922331148</v>
      </c>
      <c r="AQ7" s="11">
        <v>1.7804209820080907</v>
      </c>
      <c r="AR7" s="11">
        <v>8.0781584426303343</v>
      </c>
      <c r="AS7" s="11">
        <v>1.1032828889405919</v>
      </c>
      <c r="AT7" s="11">
        <v>6.170694741116038</v>
      </c>
      <c r="AU7" s="11">
        <v>1.3759548791679843</v>
      </c>
      <c r="AV7" s="11">
        <v>3.531563495091337</v>
      </c>
      <c r="AW7" s="11">
        <v>0.5046152043013904</v>
      </c>
      <c r="AX7" s="11">
        <v>3.283979919373639</v>
      </c>
      <c r="AY7" s="11">
        <v>0.50659637208471109</v>
      </c>
      <c r="AZ7" s="11">
        <v>5.4924413334531765</v>
      </c>
      <c r="BA7" s="11">
        <v>1.3269174665913797</v>
      </c>
      <c r="BB7" s="11">
        <v>16.455283175429649</v>
      </c>
      <c r="BC7" s="11">
        <v>2.9430848646072709</v>
      </c>
      <c r="BE7" s="16">
        <f t="shared" si="0"/>
        <v>11.616236378635479</v>
      </c>
      <c r="BF7" s="16">
        <f t="shared" si="1"/>
        <v>8.6086402463296532E-2</v>
      </c>
      <c r="BG7" s="16">
        <f t="shared" si="2"/>
        <v>4.7019743646885298E-2</v>
      </c>
      <c r="BH7" s="16">
        <f t="shared" si="3"/>
        <v>83.972229129458327</v>
      </c>
      <c r="BI7" s="16">
        <f t="shared" si="4"/>
        <v>1.0068532489170703</v>
      </c>
      <c r="BJ7" s="16">
        <f t="shared" si="5"/>
        <v>26.021505774785318</v>
      </c>
      <c r="BK7" s="16">
        <f t="shared" si="6"/>
        <v>1.6600683014851667E-3</v>
      </c>
      <c r="BL7" s="16">
        <f t="shared" si="7"/>
        <v>0.84699542001120365</v>
      </c>
      <c r="BM7" s="16">
        <f t="shared" si="8"/>
        <v>28.955562895429274</v>
      </c>
      <c r="BN7" s="16">
        <f t="shared" si="9"/>
        <v>2.9853813462065292E-2</v>
      </c>
      <c r="BO7" s="16">
        <f t="shared" si="10"/>
        <v>2.8578244317402719</v>
      </c>
      <c r="BP7" s="16">
        <f t="shared" si="11"/>
        <v>4.9799798447897746E-2</v>
      </c>
      <c r="BQ7" s="16">
        <f t="shared" si="12"/>
        <v>4.6190604539252256</v>
      </c>
      <c r="BR7" s="16">
        <f t="shared" si="13"/>
        <v>9.9063274344604597</v>
      </c>
      <c r="BS7" s="16">
        <f t="shared" si="14"/>
        <v>143.83573219485694</v>
      </c>
      <c r="BT7" s="16">
        <f t="shared" si="15"/>
        <v>4.9476045919873729E-2</v>
      </c>
      <c r="BU7" s="16">
        <f t="shared" si="16"/>
        <v>0.90843522638542806</v>
      </c>
      <c r="BV7" s="16">
        <f t="shared" si="17"/>
        <v>0.22616525350049463</v>
      </c>
      <c r="BW7" s="16">
        <f t="shared" si="18"/>
        <v>0.79815573911871052</v>
      </c>
      <c r="BX7" s="16">
        <f t="shared" si="19"/>
        <v>0.63160285144644424</v>
      </c>
      <c r="BY7" s="16">
        <f t="shared" si="20"/>
        <v>0.83612578480869071</v>
      </c>
      <c r="BZ7" s="16">
        <f t="shared" si="21"/>
        <v>1.0387333623095723</v>
      </c>
      <c r="CA7" s="16">
        <f t="shared" si="22"/>
        <v>1.056882839409512</v>
      </c>
      <c r="CB7" s="16">
        <f t="shared" si="23"/>
        <v>1.093938005940057</v>
      </c>
      <c r="CC7" s="16">
        <f t="shared" si="24"/>
        <v>0.19530215311590196</v>
      </c>
      <c r="CD7" s="16">
        <f t="shared" si="25"/>
        <v>0.76793235926050074</v>
      </c>
      <c r="CE7" s="16">
        <f t="shared" si="26"/>
        <v>0.81068523529112579</v>
      </c>
      <c r="CF7" s="16">
        <f t="shared" si="27"/>
        <v>0.71580047325665974</v>
      </c>
    </row>
    <row r="8" spans="1:84" x14ac:dyDescent="0.2">
      <c r="A8" s="8">
        <v>1</v>
      </c>
      <c r="B8" s="8" t="s">
        <v>9</v>
      </c>
      <c r="C8" s="8" t="s">
        <v>10</v>
      </c>
      <c r="E8" s="24" t="s">
        <v>172</v>
      </c>
      <c r="F8" s="12">
        <v>3.3794898814191763</v>
      </c>
      <c r="G8" s="13">
        <v>21.972962534811298</v>
      </c>
      <c r="H8" s="14">
        <v>89.206667644753338</v>
      </c>
      <c r="I8" s="11">
        <v>13.586037375758391</v>
      </c>
      <c r="J8" s="11">
        <v>45.913875839958223</v>
      </c>
      <c r="K8" s="11">
        <v>0.67086515492646581</v>
      </c>
      <c r="L8" s="11">
        <v>4.9898046303940005</v>
      </c>
      <c r="M8" s="11">
        <v>6.7202178637933305E-2</v>
      </c>
      <c r="N8" s="11">
        <v>1.4686998524084263</v>
      </c>
      <c r="O8" s="11">
        <v>12.311450908254772</v>
      </c>
      <c r="P8" s="11">
        <v>0.65453005870722436</v>
      </c>
      <c r="Q8" s="11">
        <v>1.4283742994423736</v>
      </c>
      <c r="R8" s="11">
        <v>3.1127456863529895E-2</v>
      </c>
      <c r="S8" s="11">
        <v>11.098984398971179</v>
      </c>
      <c r="T8" s="11">
        <v>12291.0381</v>
      </c>
      <c r="U8" s="11"/>
      <c r="V8" s="11">
        <v>1.9038821039590408</v>
      </c>
      <c r="W8" s="11">
        <v>89.52160119651586</v>
      </c>
      <c r="X8" s="11">
        <v>69.130984356765708</v>
      </c>
      <c r="Y8" s="11">
        <v>16.162518769435724</v>
      </c>
      <c r="Z8" s="11">
        <v>30.331800433617257</v>
      </c>
      <c r="AA8" s="11">
        <v>22.587523411482383</v>
      </c>
      <c r="AB8" s="11">
        <v>58.922433003912182</v>
      </c>
      <c r="AC8" s="11">
        <v>16.26074131503778</v>
      </c>
      <c r="AD8" s="11">
        <v>85.32215962484365</v>
      </c>
      <c r="AE8" s="11">
        <v>350.53089207150049</v>
      </c>
      <c r="AF8" s="11">
        <v>21.599716309052695</v>
      </c>
      <c r="AG8" s="11">
        <v>239.45091520785073</v>
      </c>
      <c r="AH8" s="11">
        <v>13.179657561984653</v>
      </c>
      <c r="AI8" s="11">
        <v>0.73819320214669037</v>
      </c>
      <c r="AJ8" s="11">
        <v>3.5241391124417607</v>
      </c>
      <c r="AK8" s="11">
        <v>373.33333333333337</v>
      </c>
      <c r="AL8" s="11">
        <v>39.036840448921311</v>
      </c>
      <c r="AM8" s="11">
        <v>83.396903019669267</v>
      </c>
      <c r="AN8" s="11">
        <v>9.0345729643815584</v>
      </c>
      <c r="AO8" s="11">
        <v>33.028849020033917</v>
      </c>
      <c r="AP8" s="11">
        <v>5.7326305193073521</v>
      </c>
      <c r="AQ8" s="11">
        <v>1.2711873856867915</v>
      </c>
      <c r="AR8" s="11">
        <v>4.7081077979809605</v>
      </c>
      <c r="AS8" s="11">
        <v>0.69544472271035329</v>
      </c>
      <c r="AT8" s="11">
        <v>3.7878396531541823</v>
      </c>
      <c r="AU8" s="11">
        <v>0.78094957518213604</v>
      </c>
      <c r="AV8" s="11">
        <v>2.0992037551084404</v>
      </c>
      <c r="AW8" s="11">
        <v>0.32700850908010259</v>
      </c>
      <c r="AX8" s="11">
        <v>2.0605543879378647</v>
      </c>
      <c r="AY8" s="11">
        <v>0.32192522571367954</v>
      </c>
      <c r="AZ8" s="11">
        <v>6.2771396468830876</v>
      </c>
      <c r="BA8" s="11">
        <v>0.95503655580266822</v>
      </c>
      <c r="BB8" s="11">
        <v>12.681378385316476</v>
      </c>
      <c r="BC8" s="11">
        <v>1.9848927099579798</v>
      </c>
      <c r="BE8" s="16">
        <f t="shared" si="0"/>
        <v>18.882088991612012</v>
      </c>
      <c r="BF8" s="16">
        <f t="shared" si="1"/>
        <v>5.2960241869648532E-2</v>
      </c>
      <c r="BG8" s="16">
        <f t="shared" si="2"/>
        <v>4.937901585075076E-2</v>
      </c>
      <c r="BH8" s="16">
        <f t="shared" si="3"/>
        <v>86.706796198991924</v>
      </c>
      <c r="BI8" s="16">
        <f t="shared" si="4"/>
        <v>1.1425710614109861</v>
      </c>
      <c r="BJ8" s="16">
        <f t="shared" si="5"/>
        <v>30.454510795191183</v>
      </c>
      <c r="BK8" s="16">
        <f t="shared" si="6"/>
        <v>2.2911358185331299E-3</v>
      </c>
      <c r="BL8" s="16">
        <f t="shared" si="7"/>
        <v>0.81694051709110793</v>
      </c>
      <c r="BM8" s="16">
        <f t="shared" si="8"/>
        <v>24.210780818390202</v>
      </c>
      <c r="BN8" s="16">
        <f t="shared" si="9"/>
        <v>5.4334695373637852E-2</v>
      </c>
      <c r="BO8" s="16">
        <f t="shared" si="10"/>
        <v>2.1822898435918816</v>
      </c>
      <c r="BP8" s="16">
        <f t="shared" si="11"/>
        <v>5.0901561878322725E-2</v>
      </c>
      <c r="BQ8" s="16">
        <f t="shared" si="12"/>
        <v>5.0883846735263916</v>
      </c>
      <c r="BR8" s="16">
        <f t="shared" si="13"/>
        <v>17.624779660558254</v>
      </c>
      <c r="BS8" s="16">
        <f t="shared" si="14"/>
        <v>904.68160509634231</v>
      </c>
      <c r="BT8" s="16">
        <f t="shared" si="15"/>
        <v>4.8176671431443607E-2</v>
      </c>
      <c r="BU8" s="16">
        <f t="shared" si="16"/>
        <v>0.87014881987304926</v>
      </c>
      <c r="BV8" s="16">
        <f t="shared" si="17"/>
        <v>0.41162648010331704</v>
      </c>
      <c r="BW8" s="16">
        <f t="shared" si="18"/>
        <v>0.76719274304229912</v>
      </c>
      <c r="BX8" s="16">
        <f t="shared" si="19"/>
        <v>0.6284461135715167</v>
      </c>
      <c r="BY8" s="16">
        <f t="shared" si="20"/>
        <v>0.80645658153120237</v>
      </c>
      <c r="BZ8" s="16">
        <f t="shared" si="21"/>
        <v>1.1369215514280475</v>
      </c>
      <c r="CA8" s="16">
        <f t="shared" si="22"/>
        <v>1.1088199641623178</v>
      </c>
      <c r="CB8" s="16">
        <f t="shared" si="23"/>
        <v>0.98730414913602071</v>
      </c>
      <c r="CC8" s="16">
        <f t="shared" si="24"/>
        <v>0.26954539041566233</v>
      </c>
      <c r="CD8" s="16">
        <f t="shared" si="25"/>
        <v>1.3662619891905623</v>
      </c>
      <c r="CE8" s="16">
        <f t="shared" si="26"/>
        <v>0.85136234225432339</v>
      </c>
      <c r="CF8" s="16">
        <f t="shared" si="27"/>
        <v>0.78853009042714883</v>
      </c>
    </row>
    <row r="9" spans="1:84" x14ac:dyDescent="0.2">
      <c r="A9" s="8">
        <v>1</v>
      </c>
      <c r="B9" s="8" t="s">
        <v>11</v>
      </c>
      <c r="C9" s="8" t="s">
        <v>12</v>
      </c>
      <c r="E9" s="24" t="s">
        <v>172</v>
      </c>
      <c r="F9" s="12">
        <v>3.0631117933158722</v>
      </c>
      <c r="G9" s="13">
        <v>40.533731934551177</v>
      </c>
      <c r="H9" s="14">
        <v>68.405947888885635</v>
      </c>
      <c r="I9" s="11">
        <v>11.477118757692306</v>
      </c>
      <c r="J9" s="11">
        <v>35.155697819974115</v>
      </c>
      <c r="K9" s="11">
        <v>0.57245167464114843</v>
      </c>
      <c r="L9" s="11">
        <v>4.5177263148562323</v>
      </c>
      <c r="M9" s="11">
        <v>2.4872610502293818E-2</v>
      </c>
      <c r="N9" s="11">
        <v>1.3834743731144081</v>
      </c>
      <c r="O9" s="11">
        <v>22.711050002929024</v>
      </c>
      <c r="P9" s="11">
        <v>0.22978372329683938</v>
      </c>
      <c r="Q9" s="11">
        <v>1.2314903253194014</v>
      </c>
      <c r="R9" s="11">
        <v>1.8714036865792205E-2</v>
      </c>
      <c r="S9" s="11">
        <v>10.606231781519739</v>
      </c>
      <c r="T9" s="11">
        <v>2885.1299600000002</v>
      </c>
      <c r="U9" s="11"/>
      <c r="V9" s="11">
        <v>1.6661899414866079</v>
      </c>
      <c r="W9" s="11">
        <v>80.154536714811513</v>
      </c>
      <c r="X9" s="11">
        <v>64.561612472862478</v>
      </c>
      <c r="Y9" s="11">
        <v>10.421013402462272</v>
      </c>
      <c r="Z9" s="11">
        <v>46.224921112522566</v>
      </c>
      <c r="AA9" s="11">
        <v>19.537862706710005</v>
      </c>
      <c r="AB9" s="11">
        <v>46.253991429931759</v>
      </c>
      <c r="AC9" s="11">
        <v>13.572476331226529</v>
      </c>
      <c r="AD9" s="11">
        <v>66.668732981411196</v>
      </c>
      <c r="AE9" s="11">
        <v>178.90673743058659</v>
      </c>
      <c r="AF9" s="11">
        <v>18.50211930319816</v>
      </c>
      <c r="AG9" s="11">
        <v>140.25696302528971</v>
      </c>
      <c r="AH9" s="11">
        <v>10.104748338081672</v>
      </c>
      <c r="AI9" s="11">
        <v>0.48861131520940482</v>
      </c>
      <c r="AJ9" s="11">
        <v>3.3873624803264124</v>
      </c>
      <c r="AK9" s="11">
        <v>172.54568444188629</v>
      </c>
      <c r="AL9" s="11">
        <v>30.568563398602851</v>
      </c>
      <c r="AM9" s="11">
        <v>53.332897774600688</v>
      </c>
      <c r="AN9" s="11">
        <v>7.3737905805452826</v>
      </c>
      <c r="AO9" s="11">
        <v>27.422896388630946</v>
      </c>
      <c r="AP9" s="11">
        <v>4.7161024938736631</v>
      </c>
      <c r="AQ9" s="11">
        <v>1.0670927058289534</v>
      </c>
      <c r="AR9" s="11">
        <v>4.2907755373232304</v>
      </c>
      <c r="AS9" s="11">
        <v>0.58220732925624907</v>
      </c>
      <c r="AT9" s="11">
        <v>3.3245138923671158</v>
      </c>
      <c r="AU9" s="11">
        <v>0.66264115993925599</v>
      </c>
      <c r="AV9" s="11">
        <v>1.7844799523119681</v>
      </c>
      <c r="AW9" s="11">
        <v>0.2789181695650263</v>
      </c>
      <c r="AX9" s="11">
        <v>1.7089697540831625</v>
      </c>
      <c r="AY9" s="11">
        <v>0.2605629523724422</v>
      </c>
      <c r="AZ9" s="11">
        <v>3.8103872518681183</v>
      </c>
      <c r="BA9" s="11">
        <v>0.76931394692264266</v>
      </c>
      <c r="BB9" s="11">
        <v>9.3450475425773334</v>
      </c>
      <c r="BC9" s="11">
        <v>1.4316426374961773</v>
      </c>
      <c r="BE9" s="16">
        <f t="shared" si="0"/>
        <v>15.008694432667092</v>
      </c>
      <c r="BF9" s="16">
        <f t="shared" si="1"/>
        <v>6.6628047128699977E-2</v>
      </c>
      <c r="BG9" s="16">
        <f t="shared" si="2"/>
        <v>4.9877646709673915E-2</v>
      </c>
      <c r="BH9" s="16">
        <f t="shared" si="3"/>
        <v>88.705907522735387</v>
      </c>
      <c r="BI9" s="16">
        <f t="shared" si="4"/>
        <v>0.88109026231730214</v>
      </c>
      <c r="BJ9" s="16">
        <f t="shared" si="5"/>
        <v>26.283113312820159</v>
      </c>
      <c r="BK9" s="16">
        <f t="shared" si="6"/>
        <v>1.6305518188743583E-3</v>
      </c>
      <c r="BL9" s="16">
        <f t="shared" si="7"/>
        <v>0.92411972076276783</v>
      </c>
      <c r="BM9" s="16">
        <f t="shared" si="8"/>
        <v>19.681605782852881</v>
      </c>
      <c r="BN9" s="16">
        <f t="shared" si="9"/>
        <v>4.2572646107885137E-2</v>
      </c>
      <c r="BO9" s="16">
        <f t="shared" si="10"/>
        <v>5.3593453341711967</v>
      </c>
      <c r="BP9" s="16">
        <f t="shared" si="11"/>
        <v>5.6651749800017789E-2</v>
      </c>
      <c r="BQ9" s="16">
        <f t="shared" si="12"/>
        <v>5.625245659289825</v>
      </c>
      <c r="BR9" s="16">
        <f t="shared" si="13"/>
        <v>12.2205726007048</v>
      </c>
      <c r="BS9" s="16">
        <f t="shared" si="14"/>
        <v>251.38103220081263</v>
      </c>
      <c r="BT9" s="16">
        <f t="shared" si="15"/>
        <v>2.0021028635155622E-2</v>
      </c>
      <c r="BU9" s="16">
        <f t="shared" si="16"/>
        <v>0.74293540017745419</v>
      </c>
      <c r="BV9" s="16">
        <f t="shared" si="17"/>
        <v>0.3225200462718571</v>
      </c>
      <c r="BW9" s="16">
        <f t="shared" si="18"/>
        <v>1.3840201225469857</v>
      </c>
      <c r="BX9" s="16">
        <f t="shared" si="19"/>
        <v>0.64348201359387425</v>
      </c>
      <c r="BY9" s="16">
        <f t="shared" si="20"/>
        <v>0.91226033638970183</v>
      </c>
      <c r="BZ9" s="16">
        <f t="shared" si="21"/>
        <v>0.99175747524903668</v>
      </c>
      <c r="CA9" s="16">
        <f t="shared" si="22"/>
        <v>0.83939470296426089</v>
      </c>
      <c r="CB9" s="16">
        <f t="shared" si="23"/>
        <v>0.9459508010151545</v>
      </c>
      <c r="CC9" s="16">
        <f t="shared" si="24"/>
        <v>0.19182962574992449</v>
      </c>
      <c r="CD9" s="16">
        <f t="shared" si="25"/>
        <v>0.94733120935696125</v>
      </c>
      <c r="CE9" s="16">
        <f t="shared" si="26"/>
        <v>0.85995942602886055</v>
      </c>
      <c r="CF9" s="16">
        <f t="shared" si="27"/>
        <v>0.87172565617384545</v>
      </c>
    </row>
    <row r="10" spans="1:84" x14ac:dyDescent="0.2">
      <c r="A10" s="8">
        <v>1</v>
      </c>
      <c r="B10" s="8" t="s">
        <v>13</v>
      </c>
      <c r="C10" s="8" t="s">
        <v>14</v>
      </c>
      <c r="E10" s="25" t="s">
        <v>173</v>
      </c>
      <c r="F10" s="12">
        <v>3.0422755075955989</v>
      </c>
      <c r="G10" s="13">
        <v>78.024764939862564</v>
      </c>
      <c r="H10" s="14">
        <v>6.4103863796566438</v>
      </c>
      <c r="I10" s="11">
        <v>0.78695947045102443</v>
      </c>
      <c r="J10" s="11">
        <v>2.394147522423554</v>
      </c>
      <c r="K10" s="11">
        <v>3.2112098427887904E-2</v>
      </c>
      <c r="L10" s="11">
        <v>0.44760340937773418</v>
      </c>
      <c r="M10" s="11">
        <v>2.7764774514188448E-2</v>
      </c>
      <c r="N10" s="11">
        <v>0.48279789057204409</v>
      </c>
      <c r="O10" s="11">
        <v>43.717275795804994</v>
      </c>
      <c r="P10" s="11">
        <v>7.8108301199716151E-2</v>
      </c>
      <c r="Q10" s="11">
        <v>0.13983149789844945</v>
      </c>
      <c r="R10" s="11">
        <v>1.8139986655185084E-2</v>
      </c>
      <c r="S10" s="11">
        <v>0.81901740483939434</v>
      </c>
      <c r="T10" s="11">
        <v>1654.42419</v>
      </c>
      <c r="U10" s="11"/>
      <c r="V10" s="11">
        <v>0.20940634914151929</v>
      </c>
      <c r="W10" s="11">
        <v>6.6023482492141472</v>
      </c>
      <c r="X10" s="11">
        <v>6.9048441515787822</v>
      </c>
      <c r="Y10" s="11">
        <v>1.967980063656978</v>
      </c>
      <c r="Z10" s="11">
        <v>7.0346913755239608</v>
      </c>
      <c r="AA10" s="11">
        <v>3.9054951503046049</v>
      </c>
      <c r="AB10" s="11">
        <v>34.831804475480084</v>
      </c>
      <c r="AC10" s="11">
        <v>0.9466852066567697</v>
      </c>
      <c r="AD10" s="11">
        <v>5.9085701611279156</v>
      </c>
      <c r="AE10" s="11">
        <v>444.4824998982881</v>
      </c>
      <c r="AF10" s="11">
        <v>2.5285220324337909</v>
      </c>
      <c r="AG10" s="11">
        <v>10.259725597205517</v>
      </c>
      <c r="AH10" s="11">
        <v>0.8910731244064577</v>
      </c>
      <c r="AI10" s="11">
        <v>0.33637031594415873</v>
      </c>
      <c r="AJ10" s="11">
        <v>0.30521439575329617</v>
      </c>
      <c r="AK10" s="11">
        <v>24.723272530941738</v>
      </c>
      <c r="AL10" s="11">
        <v>2.7664351636024826</v>
      </c>
      <c r="AM10" s="11">
        <v>4.6651259379473213</v>
      </c>
      <c r="AN10" s="11">
        <v>0.62197015051173987</v>
      </c>
      <c r="AO10" s="11">
        <v>2.2643306604120106</v>
      </c>
      <c r="AP10" s="11">
        <v>0.39184530234510562</v>
      </c>
      <c r="AQ10" s="11">
        <v>8.7957822672495245E-2</v>
      </c>
      <c r="AR10" s="11">
        <v>0.4148512402188238</v>
      </c>
      <c r="AS10" s="11">
        <v>6.5983497315708226E-2</v>
      </c>
      <c r="AT10" s="11">
        <v>0.31161115289649982</v>
      </c>
      <c r="AU10" s="11">
        <v>7.3085422052123816E-2</v>
      </c>
      <c r="AV10" s="11">
        <v>0.17163993093167237</v>
      </c>
      <c r="AW10" s="11">
        <v>3.6466333123342659E-2</v>
      </c>
      <c r="AX10" s="11">
        <v>0.15267453134460529</v>
      </c>
      <c r="AY10" s="11">
        <v>2.615315878831204E-2</v>
      </c>
      <c r="AZ10" s="11">
        <v>0.30529767723566958</v>
      </c>
      <c r="BA10" s="11">
        <v>3.9757826714348458E-2</v>
      </c>
      <c r="BB10" s="11">
        <v>0.63588262418326968</v>
      </c>
      <c r="BC10" s="11">
        <v>0.20139896426621737</v>
      </c>
      <c r="BE10" s="16">
        <f t="shared" si="0"/>
        <v>16.13462171636338</v>
      </c>
      <c r="BF10" s="16">
        <f t="shared" si="1"/>
        <v>6.197852156557361E-2</v>
      </c>
      <c r="BG10" s="16">
        <f t="shared" si="2"/>
        <v>4.0805276044881607E-2</v>
      </c>
      <c r="BH10" s="16">
        <f t="shared" si="3"/>
        <v>78.312274105250765</v>
      </c>
      <c r="BI10" s="16">
        <f t="shared" si="4"/>
        <v>0.7763969610730842</v>
      </c>
      <c r="BJ10" s="16">
        <f t="shared" si="5"/>
        <v>23.280991558124963</v>
      </c>
      <c r="BK10" s="16">
        <f t="shared" si="6"/>
        <v>2.3050725401129797E-2</v>
      </c>
      <c r="BL10" s="16">
        <f t="shared" si="7"/>
        <v>1.0407364490702384</v>
      </c>
      <c r="BM10" s="16">
        <f t="shared" si="8"/>
        <v>19.358753202138583</v>
      </c>
      <c r="BN10" s="16">
        <f t="shared" si="9"/>
        <v>0.42743029161511609</v>
      </c>
      <c r="BO10" s="16">
        <f t="shared" si="10"/>
        <v>1.790225824280987</v>
      </c>
      <c r="BP10" s="16">
        <f t="shared" si="11"/>
        <v>3.6037556905644211E-2</v>
      </c>
      <c r="BQ10" s="16">
        <f t="shared" si="12"/>
        <v>8.7740784765211082</v>
      </c>
      <c r="BR10" s="16">
        <f t="shared" si="13"/>
        <v>13.037171522093042</v>
      </c>
      <c r="BS10" s="16">
        <f t="shared" si="14"/>
        <v>2102.2991044911269</v>
      </c>
      <c r="BT10" s="16">
        <f t="shared" si="15"/>
        <v>9.9253270508264546E-2</v>
      </c>
      <c r="BU10" s="16">
        <f t="shared" si="16"/>
        <v>1.5242428640789991</v>
      </c>
      <c r="BV10" s="16">
        <f t="shared" si="17"/>
        <v>3.2381082698114851</v>
      </c>
      <c r="BW10" s="16">
        <f t="shared" si="18"/>
        <v>3.0717918515991744</v>
      </c>
      <c r="BX10" s="16">
        <f t="shared" si="19"/>
        <v>1.8759271582915122</v>
      </c>
      <c r="BY10" s="16">
        <f t="shared" si="20"/>
        <v>1.0273805025372542</v>
      </c>
      <c r="BZ10" s="16">
        <f t="shared" si="21"/>
        <v>0.98419563500137131</v>
      </c>
      <c r="CA10" s="16">
        <f t="shared" si="22"/>
        <v>1.0708161798914542</v>
      </c>
      <c r="CB10" s="16">
        <f t="shared" si="23"/>
        <v>1.3847154655734191</v>
      </c>
      <c r="CC10" s="16">
        <f t="shared" si="24"/>
        <v>2.7118500471917408</v>
      </c>
      <c r="CD10" s="16">
        <f t="shared" si="25"/>
        <v>1.0106334513250419</v>
      </c>
      <c r="CE10" s="16">
        <f t="shared" si="26"/>
        <v>0.70353924215313113</v>
      </c>
      <c r="CF10" s="16">
        <f t="shared" si="27"/>
        <v>1.359689830547204</v>
      </c>
    </row>
    <row r="11" spans="1:84" x14ac:dyDescent="0.2">
      <c r="A11" s="8">
        <v>1</v>
      </c>
      <c r="B11" s="8" t="s">
        <v>13</v>
      </c>
      <c r="C11" s="8" t="s">
        <v>15</v>
      </c>
      <c r="E11" s="25" t="s">
        <v>173</v>
      </c>
      <c r="F11" s="12">
        <v>2.9459550125148279</v>
      </c>
      <c r="G11" s="13">
        <v>86.267015928955217</v>
      </c>
      <c r="H11" s="14">
        <v>7.8780117040447717</v>
      </c>
      <c r="I11" s="11">
        <v>0.88211908741482992</v>
      </c>
      <c r="J11" s="11">
        <v>2.5986831472047238</v>
      </c>
      <c r="K11" s="11">
        <v>4.8729037680425608E-2</v>
      </c>
      <c r="L11" s="11">
        <v>0.43628827657334152</v>
      </c>
      <c r="M11" s="11">
        <v>3.1453774662685438E-2</v>
      </c>
      <c r="N11" s="11">
        <v>0.47838424671806623</v>
      </c>
      <c r="O11" s="11">
        <v>48.335409024993609</v>
      </c>
      <c r="P11" s="11">
        <v>4.2994163500919454E-2</v>
      </c>
      <c r="Q11" s="11">
        <v>0.15710562701041955</v>
      </c>
      <c r="R11" s="11">
        <v>4.6490802966681698E-2</v>
      </c>
      <c r="S11" s="11">
        <v>0.81096318733248329</v>
      </c>
      <c r="T11" s="11">
        <v>695.65112999999997</v>
      </c>
      <c r="U11" s="11"/>
      <c r="V11" s="11">
        <v>0.13630137313876051</v>
      </c>
      <c r="W11" s="11">
        <v>7.3412542604204321</v>
      </c>
      <c r="X11" s="11">
        <v>7.8801048518478334</v>
      </c>
      <c r="Y11" s="11">
        <v>2.8383528193352592</v>
      </c>
      <c r="Z11" s="11">
        <v>13.099353196928927</v>
      </c>
      <c r="AA11" s="11">
        <v>2.6081449880308614</v>
      </c>
      <c r="AB11" s="11">
        <v>3.1476054031927956</v>
      </c>
      <c r="AC11" s="11">
        <v>1.1364023852735285</v>
      </c>
      <c r="AD11" s="11">
        <v>7.1774434264710916</v>
      </c>
      <c r="AE11" s="11">
        <v>363.21920717212242</v>
      </c>
      <c r="AF11" s="11">
        <v>4.4121607399829479</v>
      </c>
      <c r="AG11" s="11">
        <v>16.543096388457425</v>
      </c>
      <c r="AH11" s="11">
        <v>1.9487284101727187</v>
      </c>
      <c r="AI11" s="11">
        <v>0.68861788617886166</v>
      </c>
      <c r="AJ11" s="11">
        <v>0.58546535591463811</v>
      </c>
      <c r="AK11" s="11">
        <v>21.841672890216579</v>
      </c>
      <c r="AL11" s="11">
        <v>4.3408679484073014</v>
      </c>
      <c r="AM11" s="11">
        <v>7.2622951926999946</v>
      </c>
      <c r="AN11" s="11">
        <v>0.9346876649253103</v>
      </c>
      <c r="AO11" s="11">
        <v>3.6630185719575779</v>
      </c>
      <c r="AP11" s="11">
        <v>0.62538542562689381</v>
      </c>
      <c r="AQ11" s="11">
        <v>0.13869224518210596</v>
      </c>
      <c r="AR11" s="11">
        <v>0.58945797727766602</v>
      </c>
      <c r="AS11" s="11">
        <v>9.0401299847945427E-2</v>
      </c>
      <c r="AT11" s="11">
        <v>0.49246039221900018</v>
      </c>
      <c r="AU11" s="11">
        <v>0.1088416219213985</v>
      </c>
      <c r="AV11" s="11">
        <v>0.29910570638742728</v>
      </c>
      <c r="AW11" s="11">
        <v>4.7004308997465091E-2</v>
      </c>
      <c r="AX11" s="11">
        <v>0.26889663045340434</v>
      </c>
      <c r="AY11" s="11">
        <v>3.9938663254080513E-2</v>
      </c>
      <c r="AZ11" s="11">
        <v>0.42613935412687681</v>
      </c>
      <c r="BA11" s="11">
        <v>7.3170480794369067E-2</v>
      </c>
      <c r="BB11" s="11">
        <v>0.74005334556747193</v>
      </c>
      <c r="BC11" s="11">
        <v>0.29735948370266496</v>
      </c>
      <c r="BE11" s="16">
        <f t="shared" si="0"/>
        <v>22.35392419687286</v>
      </c>
      <c r="BF11" s="16">
        <f t="shared" si="1"/>
        <v>4.4734874789451602E-2</v>
      </c>
      <c r="BG11" s="16">
        <f t="shared" si="2"/>
        <v>5.5240883431320692E-2</v>
      </c>
      <c r="BH11" s="16">
        <f t="shared" si="3"/>
        <v>81.510229160409239</v>
      </c>
      <c r="BI11" s="16">
        <f t="shared" si="4"/>
        <v>0.91256096099965223</v>
      </c>
      <c r="BJ11" s="16">
        <f t="shared" si="5"/>
        <v>22.030037593447119</v>
      </c>
      <c r="BK11" s="16">
        <f t="shared" si="6"/>
        <v>5.2703544940773617E-2</v>
      </c>
      <c r="BL11" s="16">
        <f t="shared" si="7"/>
        <v>0.91933526765543794</v>
      </c>
      <c r="BM11" s="16">
        <f t="shared" si="8"/>
        <v>12.259381966774436</v>
      </c>
      <c r="BN11" s="16">
        <f t="shared" si="9"/>
        <v>0.78064050081599545</v>
      </c>
      <c r="BO11" s="16">
        <f t="shared" si="10"/>
        <v>3.6541152151282059</v>
      </c>
      <c r="BP11" s="16">
        <f t="shared" si="11"/>
        <v>2.5005556149359304E-2</v>
      </c>
      <c r="BQ11" s="16">
        <f t="shared" si="12"/>
        <v>8.9331530904081831</v>
      </c>
      <c r="BR11" s="16">
        <f t="shared" si="13"/>
        <v>18.753812976589387</v>
      </c>
      <c r="BS11" s="16">
        <f t="shared" si="14"/>
        <v>788.6136236306827</v>
      </c>
      <c r="BT11" s="16">
        <f t="shared" si="15"/>
        <v>4.8739636307972546E-2</v>
      </c>
      <c r="BU11" s="16">
        <f t="shared" si="16"/>
        <v>2.0077233892415167</v>
      </c>
      <c r="BV11" s="16">
        <f t="shared" si="17"/>
        <v>5.9139431879999655</v>
      </c>
      <c r="BW11" s="16">
        <f t="shared" si="18"/>
        <v>5.1029549452766343</v>
      </c>
      <c r="BX11" s="16">
        <f t="shared" si="19"/>
        <v>1.1176266395557906</v>
      </c>
      <c r="BY11" s="16">
        <f t="shared" si="20"/>
        <v>0.90753728297674041</v>
      </c>
      <c r="BZ11" s="16">
        <f t="shared" si="21"/>
        <v>1.0218629419397307</v>
      </c>
      <c r="CA11" s="16">
        <f t="shared" si="22"/>
        <v>1.4871356914775273</v>
      </c>
      <c r="CB11" s="16">
        <f t="shared" si="23"/>
        <v>1.8864924165703352</v>
      </c>
      <c r="CC11" s="16">
        <f t="shared" si="24"/>
        <v>6.2004170518557196</v>
      </c>
      <c r="CD11" s="16">
        <f t="shared" si="25"/>
        <v>1.4537839516735958</v>
      </c>
      <c r="CE11" s="16">
        <f t="shared" si="26"/>
        <v>0.95242902467794288</v>
      </c>
      <c r="CF11" s="16">
        <f t="shared" si="27"/>
        <v>1.3843410956776976</v>
      </c>
    </row>
    <row r="12" spans="1:84" x14ac:dyDescent="0.2">
      <c r="A12" s="8">
        <v>1</v>
      </c>
      <c r="B12" s="9" t="s">
        <v>16</v>
      </c>
      <c r="C12" s="8" t="s">
        <v>17</v>
      </c>
      <c r="E12" s="24" t="s">
        <v>172</v>
      </c>
      <c r="F12" s="12">
        <v>3.5020549949248547</v>
      </c>
      <c r="G12" s="13">
        <v>16.85997385450322</v>
      </c>
      <c r="H12" s="14">
        <v>111.08787121614388</v>
      </c>
      <c r="I12" s="11">
        <v>14.652248711795719</v>
      </c>
      <c r="J12" s="11">
        <v>51.31298078802547</v>
      </c>
      <c r="K12" s="11">
        <v>0.74032660030539554</v>
      </c>
      <c r="L12" s="11">
        <v>5.4136833374094682</v>
      </c>
      <c r="M12" s="11">
        <v>2.7784167618705467E-2</v>
      </c>
      <c r="N12" s="11">
        <v>1.7938153782037924</v>
      </c>
      <c r="O12" s="11">
        <v>9.4466433506781549</v>
      </c>
      <c r="P12" s="11">
        <v>0.88492163437739324</v>
      </c>
      <c r="Q12" s="11">
        <v>2.6142626204318322</v>
      </c>
      <c r="R12" s="11">
        <v>3.686852348556021E-2</v>
      </c>
      <c r="S12" s="11">
        <v>13.797530941867821</v>
      </c>
      <c r="T12" s="11">
        <v>302.85053800000003</v>
      </c>
      <c r="U12" s="11"/>
      <c r="V12" s="11">
        <v>1.8042263244367776</v>
      </c>
      <c r="W12" s="11">
        <v>103.42790947825667</v>
      </c>
      <c r="X12" s="11">
        <v>103.56147772877328</v>
      </c>
      <c r="Y12" s="11">
        <v>12.023022681902523</v>
      </c>
      <c r="Z12" s="11">
        <v>41.552459269105867</v>
      </c>
      <c r="AA12" s="11">
        <v>27.535503421394043</v>
      </c>
      <c r="AB12" s="11">
        <v>88.956201391731469</v>
      </c>
      <c r="AC12" s="11">
        <v>18.652258231786362</v>
      </c>
      <c r="AD12" s="11">
        <v>109.60190127091639</v>
      </c>
      <c r="AE12" s="11">
        <v>336.64219201318667</v>
      </c>
      <c r="AF12" s="11">
        <v>18.283442459639751</v>
      </c>
      <c r="AG12" s="11">
        <v>178.109609185354</v>
      </c>
      <c r="AH12" s="11">
        <v>13.047921071176885</v>
      </c>
      <c r="AI12" s="11">
        <v>0.6043902439024389</v>
      </c>
      <c r="AJ12" s="11">
        <v>4.4125072721839995</v>
      </c>
      <c r="AK12" s="11">
        <v>363.64451082897688</v>
      </c>
      <c r="AL12" s="11">
        <v>36.425971087426881</v>
      </c>
      <c r="AM12" s="11">
        <v>62.874169541625896</v>
      </c>
      <c r="AN12" s="11">
        <v>8.4182192273273095</v>
      </c>
      <c r="AO12" s="11">
        <v>30.590368737054654</v>
      </c>
      <c r="AP12" s="11">
        <v>5.3270535599300652</v>
      </c>
      <c r="AQ12" s="11">
        <v>1.0919572543210878</v>
      </c>
      <c r="AR12" s="11">
        <v>4.1668255413009367</v>
      </c>
      <c r="AS12" s="11">
        <v>0.59489887641873762</v>
      </c>
      <c r="AT12" s="11">
        <v>3.2060799501695652</v>
      </c>
      <c r="AU12" s="11">
        <v>0.64905554356797268</v>
      </c>
      <c r="AV12" s="11">
        <v>1.7906461622393981</v>
      </c>
      <c r="AW12" s="11">
        <v>0.26567652911610706</v>
      </c>
      <c r="AX12" s="11">
        <v>1.8123033123123495</v>
      </c>
      <c r="AY12" s="11">
        <v>0.25814014054466672</v>
      </c>
      <c r="AZ12" s="11">
        <v>4.8099867327884258</v>
      </c>
      <c r="BA12" s="11">
        <v>0.88105277559247153</v>
      </c>
      <c r="BB12" s="11">
        <v>12.928278853178693</v>
      </c>
      <c r="BC12" s="11">
        <v>2.1773756931649086</v>
      </c>
      <c r="BE12" s="16">
        <f t="shared" si="0"/>
        <v>13.776745629335027</v>
      </c>
      <c r="BF12" s="16">
        <f t="shared" si="1"/>
        <v>7.258608287509391E-2</v>
      </c>
      <c r="BG12" s="16">
        <f t="shared" si="2"/>
        <v>5.0526483331490228E-2</v>
      </c>
      <c r="BH12" s="16">
        <f t="shared" si="3"/>
        <v>80.722269909780493</v>
      </c>
      <c r="BI12" s="16">
        <f t="shared" si="4"/>
        <v>0.93699944632474552</v>
      </c>
      <c r="BJ12" s="16">
        <f t="shared" si="5"/>
        <v>30.075616625485416</v>
      </c>
      <c r="BK12" s="16">
        <f t="shared" si="6"/>
        <v>2.5162365320675582E-3</v>
      </c>
      <c r="BL12" s="16">
        <f t="shared" si="7"/>
        <v>0.94166644405648037</v>
      </c>
      <c r="BM12" s="16">
        <f t="shared" si="8"/>
        <v>24.838916858411931</v>
      </c>
      <c r="BN12" s="16">
        <f t="shared" si="9"/>
        <v>4.1248975211284636E-2</v>
      </c>
      <c r="BO12" s="16">
        <f t="shared" si="10"/>
        <v>2.9542306559960601</v>
      </c>
      <c r="BP12" s="16">
        <f t="shared" si="11"/>
        <v>5.6739046493835064E-2</v>
      </c>
      <c r="BQ12" s="16">
        <f t="shared" si="12"/>
        <v>7.0679579473287015</v>
      </c>
      <c r="BR12" s="16">
        <f t="shared" si="13"/>
        <v>12.155786643313512</v>
      </c>
      <c r="BS12" s="16">
        <f t="shared" si="14"/>
        <v>20.669219036405771</v>
      </c>
      <c r="BT12" s="16">
        <f t="shared" si="15"/>
        <v>6.0394936762504688E-2</v>
      </c>
      <c r="BU12" s="16">
        <f t="shared" si="16"/>
        <v>0.88507157343491938</v>
      </c>
      <c r="BV12" s="16">
        <f t="shared" si="17"/>
        <v>0.31249223644912599</v>
      </c>
      <c r="BW12" s="16">
        <f t="shared" si="18"/>
        <v>0.97452178453260552</v>
      </c>
      <c r="BX12" s="16">
        <f t="shared" si="19"/>
        <v>0.71036404762488059</v>
      </c>
      <c r="BY12" s="16">
        <f t="shared" si="20"/>
        <v>0.92958187962140226</v>
      </c>
      <c r="BZ12" s="16">
        <f t="shared" si="21"/>
        <v>1.0747149046327822</v>
      </c>
      <c r="CA12" s="16">
        <f t="shared" si="22"/>
        <v>0.77512527507206508</v>
      </c>
      <c r="CB12" s="16">
        <f t="shared" si="23"/>
        <v>0.73407429814525194</v>
      </c>
      <c r="CC12" s="16">
        <f t="shared" si="24"/>
        <v>0.29602782730206567</v>
      </c>
      <c r="CD12" s="16">
        <f t="shared" si="25"/>
        <v>0.94230904211732647</v>
      </c>
      <c r="CE12" s="16">
        <f t="shared" si="26"/>
        <v>0.87114626433603837</v>
      </c>
      <c r="CF12" s="16">
        <f t="shared" si="27"/>
        <v>1.0952979927675037</v>
      </c>
    </row>
    <row r="13" spans="1:84" x14ac:dyDescent="0.2">
      <c r="A13" s="8">
        <v>1</v>
      </c>
      <c r="B13" s="8" t="s">
        <v>18</v>
      </c>
      <c r="C13" s="8" t="s">
        <v>19</v>
      </c>
      <c r="E13" s="19" t="s">
        <v>167</v>
      </c>
      <c r="F13" s="12">
        <v>3.7018904924114509</v>
      </c>
      <c r="G13" s="13">
        <v>8.9770153810285134</v>
      </c>
      <c r="H13" s="14">
        <v>109.56272130007783</v>
      </c>
      <c r="I13" s="11">
        <v>15.34855381011595</v>
      </c>
      <c r="J13" s="11">
        <v>56.818665421933787</v>
      </c>
      <c r="K13" s="11">
        <v>0.75576963580154755</v>
      </c>
      <c r="L13" s="11">
        <v>5.6856552500785638</v>
      </c>
      <c r="M13" s="11">
        <v>2.6630862547740334E-2</v>
      </c>
      <c r="N13" s="11">
        <v>2.011764951031465</v>
      </c>
      <c r="O13" s="11">
        <v>5.0298217179902762</v>
      </c>
      <c r="P13" s="11">
        <v>1.3596530128016986</v>
      </c>
      <c r="Q13" s="11">
        <v>2.715251658337801</v>
      </c>
      <c r="R13" s="11">
        <v>4.9124268929935995E-2</v>
      </c>
      <c r="S13" s="11">
        <v>14.954148891742497</v>
      </c>
      <c r="T13" s="11">
        <v>527.84582</v>
      </c>
      <c r="U13" s="11"/>
      <c r="V13" s="11">
        <v>2.2989498269404272</v>
      </c>
      <c r="W13" s="11">
        <v>104.74481723850872</v>
      </c>
      <c r="X13" s="11">
        <v>106.41089220138659</v>
      </c>
      <c r="Y13" s="11">
        <v>12.922500688029894</v>
      </c>
      <c r="Z13" s="11">
        <v>37.669330307772121</v>
      </c>
      <c r="AA13" s="11">
        <v>26.061113467146576</v>
      </c>
      <c r="AB13" s="11">
        <v>85.792877609496514</v>
      </c>
      <c r="AC13" s="11">
        <v>21.081669691470054</v>
      </c>
      <c r="AD13" s="11">
        <v>108.21953494858049</v>
      </c>
      <c r="AE13" s="11">
        <v>292.85630496972925</v>
      </c>
      <c r="AF13" s="11">
        <v>14.61255717378862</v>
      </c>
      <c r="AG13" s="11">
        <v>174.05244268910448</v>
      </c>
      <c r="AH13" s="11">
        <v>13.38631109132945</v>
      </c>
      <c r="AI13" s="11">
        <v>0.58845528455284546</v>
      </c>
      <c r="AJ13" s="11">
        <v>3.967153283496796</v>
      </c>
      <c r="AK13" s="11">
        <v>426.5870052277819</v>
      </c>
      <c r="AL13" s="11">
        <v>37.427709844751639</v>
      </c>
      <c r="AM13" s="11">
        <v>69.82478251914489</v>
      </c>
      <c r="AN13" s="11">
        <v>9.2996397457568776</v>
      </c>
      <c r="AO13" s="11">
        <v>33.851067274130017</v>
      </c>
      <c r="AP13" s="11">
        <v>5.840689786551498</v>
      </c>
      <c r="AQ13" s="11">
        <v>1.2726478554386202</v>
      </c>
      <c r="AR13" s="11">
        <v>4.2726256910687228</v>
      </c>
      <c r="AS13" s="11">
        <v>0.58517830654261449</v>
      </c>
      <c r="AT13" s="11">
        <v>2.9812168371935344</v>
      </c>
      <c r="AU13" s="11">
        <v>0.59014127115180282</v>
      </c>
      <c r="AV13" s="11">
        <v>1.5473735210442905</v>
      </c>
      <c r="AW13" s="11">
        <v>0.2431962074216672</v>
      </c>
      <c r="AX13" s="11">
        <v>1.6283740186193145</v>
      </c>
      <c r="AY13" s="11">
        <v>0.24255432073819627</v>
      </c>
      <c r="AZ13" s="11">
        <v>4.6953699409887832</v>
      </c>
      <c r="BA13" s="11">
        <v>0.92014385437302493</v>
      </c>
      <c r="BB13" s="11">
        <v>12.757110052163087</v>
      </c>
      <c r="BC13" s="11">
        <v>1.8682783351055594</v>
      </c>
      <c r="BE13" s="16">
        <f t="shared" si="0"/>
        <v>13.6435636266689</v>
      </c>
      <c r="BF13" s="16">
        <f t="shared" si="1"/>
        <v>7.3294633818785648E-2</v>
      </c>
      <c r="BG13" s="16">
        <f t="shared" si="2"/>
        <v>4.9240446047980994E-2</v>
      </c>
      <c r="BH13" s="16">
        <f t="shared" si="3"/>
        <v>79.02070491168206</v>
      </c>
      <c r="BI13" s="16">
        <f t="shared" si="4"/>
        <v>0.85308165275841352</v>
      </c>
      <c r="BJ13" s="16">
        <f t="shared" si="5"/>
        <v>36.749092929409386</v>
      </c>
      <c r="BK13" s="16">
        <f t="shared" si="6"/>
        <v>3.200579646634792E-3</v>
      </c>
      <c r="BL13" s="16">
        <f t="shared" si="7"/>
        <v>0.97430344752653453</v>
      </c>
      <c r="BM13" s="16">
        <f t="shared" si="8"/>
        <v>27.27888922234731</v>
      </c>
      <c r="BN13" s="16">
        <f t="shared" si="9"/>
        <v>3.8339461282991066E-2</v>
      </c>
      <c r="BO13" s="16">
        <f t="shared" si="10"/>
        <v>1.9970180868005127</v>
      </c>
      <c r="BP13" s="16">
        <f t="shared" si="11"/>
        <v>5.6458394747084049E-2</v>
      </c>
      <c r="BQ13" s="16">
        <f t="shared" si="12"/>
        <v>6.9329588649096774</v>
      </c>
      <c r="BR13" s="16">
        <f t="shared" si="13"/>
        <v>11.339989737299531</v>
      </c>
      <c r="BS13" s="16">
        <f t="shared" si="14"/>
        <v>34.390589923339</v>
      </c>
      <c r="BT13" s="16">
        <f t="shared" si="15"/>
        <v>8.8585089489380833E-2</v>
      </c>
      <c r="BU13" s="16">
        <f t="shared" si="16"/>
        <v>0.72497565064992375</v>
      </c>
      <c r="BV13" s="16">
        <f t="shared" si="17"/>
        <v>0.29045046426508381</v>
      </c>
      <c r="BW13" s="16">
        <f t="shared" si="18"/>
        <v>0.84337270127326558</v>
      </c>
      <c r="BX13" s="16">
        <f t="shared" si="19"/>
        <v>0.64182664136079448</v>
      </c>
      <c r="BY13" s="16">
        <f t="shared" si="20"/>
        <v>0.96180004691661858</v>
      </c>
      <c r="BZ13" s="16">
        <f t="shared" si="21"/>
        <v>1.0123756337444048</v>
      </c>
      <c r="CA13" s="16">
        <f t="shared" si="22"/>
        <v>0.82176198943867174</v>
      </c>
      <c r="CB13" s="16">
        <f t="shared" si="23"/>
        <v>0.65846138703290824</v>
      </c>
      <c r="CC13" s="16">
        <f t="shared" si="24"/>
        <v>0.37653878195703433</v>
      </c>
      <c r="CD13" s="16">
        <f t="shared" si="25"/>
        <v>0.87906897188368449</v>
      </c>
      <c r="CE13" s="16">
        <f t="shared" si="26"/>
        <v>0.84897320772381024</v>
      </c>
      <c r="CF13" s="16">
        <f t="shared" si="27"/>
        <v>1.0743776328699328</v>
      </c>
    </row>
    <row r="14" spans="1:84" x14ac:dyDescent="0.2">
      <c r="A14" s="8">
        <v>1</v>
      </c>
      <c r="B14" s="8" t="s">
        <v>20</v>
      </c>
      <c r="C14" s="8" t="s">
        <v>21</v>
      </c>
      <c r="E14" s="24" t="s">
        <v>172</v>
      </c>
      <c r="F14" s="12">
        <v>3.1508083645326233</v>
      </c>
      <c r="G14" s="13">
        <v>10.163682037320294</v>
      </c>
      <c r="H14" s="14">
        <v>119.36104672788132</v>
      </c>
      <c r="I14" s="11">
        <v>17.802063680053745</v>
      </c>
      <c r="J14" s="11">
        <v>56.090891149055757</v>
      </c>
      <c r="K14" s="11">
        <v>0.86788298017771703</v>
      </c>
      <c r="L14" s="11">
        <v>7.6906112420908039</v>
      </c>
      <c r="M14" s="11">
        <v>4.1878534892234247E-2</v>
      </c>
      <c r="N14" s="11">
        <v>2.376172385713585</v>
      </c>
      <c r="O14" s="11">
        <v>5.6947110455105605</v>
      </c>
      <c r="P14" s="11">
        <v>0.90028899493277492</v>
      </c>
      <c r="Q14" s="11">
        <v>2.6854135221922606</v>
      </c>
      <c r="R14" s="11">
        <v>5.7290211018590866E-2</v>
      </c>
      <c r="S14" s="11">
        <v>17.771543795104005</v>
      </c>
      <c r="T14" s="11">
        <v>2817.84764</v>
      </c>
      <c r="U14" s="11"/>
      <c r="V14" s="11">
        <v>2.0678876977725027</v>
      </c>
      <c r="W14" s="11">
        <v>120.201063112342</v>
      </c>
      <c r="X14" s="11">
        <v>120.79924346337476</v>
      </c>
      <c r="Y14" s="11">
        <v>19.932917043470997</v>
      </c>
      <c r="Z14" s="11">
        <v>57.805418988885314</v>
      </c>
      <c r="AA14" s="11">
        <v>35.450678053163877</v>
      </c>
      <c r="AB14" s="11">
        <v>105.68989049357246</v>
      </c>
      <c r="AC14" s="11">
        <v>21.424980992758471</v>
      </c>
      <c r="AD14" s="11">
        <v>120.48927315387667</v>
      </c>
      <c r="AE14" s="11">
        <v>322.07262691946573</v>
      </c>
      <c r="AF14" s="11">
        <v>24.528177799657136</v>
      </c>
      <c r="AG14" s="11">
        <v>158.9850335598712</v>
      </c>
      <c r="AH14" s="11">
        <v>16.588793922127255</v>
      </c>
      <c r="AI14" s="11">
        <v>0.57193240264511391</v>
      </c>
      <c r="AJ14" s="11">
        <v>4.704440194882161</v>
      </c>
      <c r="AK14" s="11">
        <v>391.74490826224422</v>
      </c>
      <c r="AL14" s="11">
        <v>47.458586755029337</v>
      </c>
      <c r="AM14" s="11">
        <v>97.51986473248266</v>
      </c>
      <c r="AN14" s="11">
        <v>11.211436260428314</v>
      </c>
      <c r="AO14" s="11">
        <v>40.626513168342136</v>
      </c>
      <c r="AP14" s="11">
        <v>7.1658834299090941</v>
      </c>
      <c r="AQ14" s="11">
        <v>1.4788513042738212</v>
      </c>
      <c r="AR14" s="11">
        <v>6.5361454394188794</v>
      </c>
      <c r="AS14" s="11">
        <v>0.84323028187280069</v>
      </c>
      <c r="AT14" s="11">
        <v>4.4032442210247442</v>
      </c>
      <c r="AU14" s="11">
        <v>0.87312717544937257</v>
      </c>
      <c r="AV14" s="11">
        <v>2.2543322772087251</v>
      </c>
      <c r="AW14" s="11">
        <v>0.35283641238261282</v>
      </c>
      <c r="AX14" s="11">
        <v>2.2113182120557346</v>
      </c>
      <c r="AY14" s="11">
        <v>0.33224198016263079</v>
      </c>
      <c r="AZ14" s="11">
        <v>4.4112597503765381</v>
      </c>
      <c r="BA14" s="11">
        <v>1.1390617353660832</v>
      </c>
      <c r="BB14" s="11">
        <v>14.057374653700373</v>
      </c>
      <c r="BC14" s="11">
        <v>2.5079871021830846</v>
      </c>
      <c r="BE14" s="16">
        <f t="shared" si="0"/>
        <v>11.309724431227348</v>
      </c>
      <c r="BF14" s="16">
        <f t="shared" si="1"/>
        <v>8.8419484142239047E-2</v>
      </c>
      <c r="BG14" s="16">
        <f t="shared" si="2"/>
        <v>4.8751818652920179E-2</v>
      </c>
      <c r="BH14" s="16">
        <f t="shared" si="3"/>
        <v>83.234796546457389</v>
      </c>
      <c r="BI14" s="16">
        <f t="shared" si="4"/>
        <v>0.79100469918506056</v>
      </c>
      <c r="BJ14" s="16">
        <f t="shared" si="5"/>
        <v>33.862410125219</v>
      </c>
      <c r="BK14" s="16">
        <f t="shared" si="6"/>
        <v>3.2181780746454395E-3</v>
      </c>
      <c r="BL14" s="16">
        <f t="shared" si="7"/>
        <v>0.99828559848463316</v>
      </c>
      <c r="BM14" s="16">
        <f t="shared" si="8"/>
        <v>25.611819507229328</v>
      </c>
      <c r="BN14" s="16">
        <f t="shared" si="9"/>
        <v>3.2127309110006913E-2</v>
      </c>
      <c r="BO14" s="16">
        <f t="shared" si="10"/>
        <v>2.9828349977695572</v>
      </c>
      <c r="BP14" s="16">
        <f t="shared" si="11"/>
        <v>5.2317424898507901E-2</v>
      </c>
      <c r="BQ14" s="16">
        <f t="shared" si="12"/>
        <v>6.7856876390529832</v>
      </c>
      <c r="BR14" s="16">
        <f t="shared" si="13"/>
        <v>8.9307080581902074</v>
      </c>
      <c r="BS14" s="16">
        <f t="shared" si="14"/>
        <v>158.28769577749836</v>
      </c>
      <c r="BT14" s="16">
        <f t="shared" si="15"/>
        <v>5.0572170233358971E-2</v>
      </c>
      <c r="BU14" s="16">
        <f t="shared" si="16"/>
        <v>0.83908170566500795</v>
      </c>
      <c r="BV14" s="16">
        <f t="shared" si="17"/>
        <v>0.24338870537884025</v>
      </c>
      <c r="BW14" s="16">
        <f t="shared" si="18"/>
        <v>1.1158281266061318</v>
      </c>
      <c r="BX14" s="16">
        <f t="shared" si="19"/>
        <v>0.75274248791054721</v>
      </c>
      <c r="BY14" s="16">
        <f t="shared" si="20"/>
        <v>0.98547443088315223</v>
      </c>
      <c r="BZ14" s="16">
        <f t="shared" si="21"/>
        <v>0.96181315411707125</v>
      </c>
      <c r="CA14" s="16">
        <f t="shared" si="22"/>
        <v>0.98952474380777156</v>
      </c>
      <c r="CB14" s="16">
        <f t="shared" si="23"/>
        <v>0.7776298348837174</v>
      </c>
      <c r="CC14" s="16">
        <f t="shared" si="24"/>
        <v>0.37860918525240461</v>
      </c>
      <c r="CD14" s="16">
        <f t="shared" si="25"/>
        <v>0.69230295024730293</v>
      </c>
      <c r="CE14" s="16">
        <f t="shared" si="26"/>
        <v>0.84054859746414101</v>
      </c>
      <c r="CF14" s="16">
        <f t="shared" si="27"/>
        <v>1.0515554996207939</v>
      </c>
    </row>
    <row r="15" spans="1:84" x14ac:dyDescent="0.2">
      <c r="A15" s="8">
        <v>1</v>
      </c>
      <c r="B15" s="8" t="s">
        <v>22</v>
      </c>
      <c r="C15" s="8" t="s">
        <v>23</v>
      </c>
      <c r="E15" s="23" t="s">
        <v>171</v>
      </c>
      <c r="F15" s="12">
        <v>3.0531928529202275</v>
      </c>
      <c r="G15" s="13">
        <v>7.4768543278746282</v>
      </c>
      <c r="H15" s="14">
        <v>112.56880173904048</v>
      </c>
      <c r="I15" s="11">
        <v>16.609245224014106</v>
      </c>
      <c r="J15" s="11">
        <v>50.711228810359295</v>
      </c>
      <c r="K15" s="11">
        <v>0.78631825017088186</v>
      </c>
      <c r="L15" s="11">
        <v>6.4665703924669549</v>
      </c>
      <c r="M15" s="11">
        <v>4.0490296166524824E-2</v>
      </c>
      <c r="N15" s="11">
        <v>2.3520114817032347</v>
      </c>
      <c r="O15" s="11">
        <v>4.1892814799081544</v>
      </c>
      <c r="P15" s="11">
        <v>0.65574643565343094</v>
      </c>
      <c r="Q15" s="11">
        <v>2.4479200916273709</v>
      </c>
      <c r="R15" s="11">
        <v>5.0401608491305393E-2</v>
      </c>
      <c r="S15" s="11">
        <v>15.024041318805716</v>
      </c>
      <c r="T15" s="11">
        <v>2295.6086800000003</v>
      </c>
      <c r="U15" s="11"/>
      <c r="V15" s="11">
        <v>2.428308241006464</v>
      </c>
      <c r="W15" s="11">
        <v>129.73107067367857</v>
      </c>
      <c r="X15" s="11">
        <v>113.08433379680629</v>
      </c>
      <c r="Y15" s="11">
        <v>20.439149857273435</v>
      </c>
      <c r="Z15" s="11">
        <v>48.564317582097942</v>
      </c>
      <c r="AA15" s="11">
        <v>35.377969366855012</v>
      </c>
      <c r="AB15" s="11">
        <v>140.67100460244407</v>
      </c>
      <c r="AC15" s="11">
        <v>23.78671145568115</v>
      </c>
      <c r="AD15" s="11">
        <v>119.59009947362387</v>
      </c>
      <c r="AE15" s="11">
        <v>187.41164175665861</v>
      </c>
      <c r="AF15" s="11">
        <v>27.384751592785928</v>
      </c>
      <c r="AG15" s="11">
        <v>138.22130318457434</v>
      </c>
      <c r="AH15" s="11">
        <v>16.338081671415004</v>
      </c>
      <c r="AI15" s="11">
        <v>0.79720793534166057</v>
      </c>
      <c r="AJ15" s="11">
        <v>4.4085374247620175</v>
      </c>
      <c r="AK15" s="11">
        <v>377.57299053530272</v>
      </c>
      <c r="AL15" s="11">
        <v>47.111667261206016</v>
      </c>
      <c r="AM15" s="11">
        <v>88.534213097656064</v>
      </c>
      <c r="AN15" s="11">
        <v>11.5708411628107</v>
      </c>
      <c r="AO15" s="11">
        <v>43.544054432637296</v>
      </c>
      <c r="AP15" s="11">
        <v>7.7222439355288621</v>
      </c>
      <c r="AQ15" s="11">
        <v>1.6895634508958428</v>
      </c>
      <c r="AR15" s="11">
        <v>6.5281866626281104</v>
      </c>
      <c r="AS15" s="11">
        <v>0.89465859595710273</v>
      </c>
      <c r="AT15" s="11">
        <v>4.7694369452884651</v>
      </c>
      <c r="AU15" s="11">
        <v>0.92185079015078841</v>
      </c>
      <c r="AV15" s="11">
        <v>2.4259722081403972</v>
      </c>
      <c r="AW15" s="11">
        <v>0.36959121408793238</v>
      </c>
      <c r="AX15" s="11">
        <v>2.36399274340034</v>
      </c>
      <c r="AY15" s="11">
        <v>0.33999106424805653</v>
      </c>
      <c r="AZ15" s="11">
        <v>4.0690152204817744</v>
      </c>
      <c r="BA15" s="11">
        <v>1.102285745655311</v>
      </c>
      <c r="BB15" s="11">
        <v>14.455408052044099</v>
      </c>
      <c r="BC15" s="11">
        <v>1.9541399504509867</v>
      </c>
      <c r="BE15" s="16">
        <f t="shared" si="0"/>
        <v>9.561909472699309</v>
      </c>
      <c r="BF15" s="16">
        <f t="shared" si="1"/>
        <v>0.10458162178330077</v>
      </c>
      <c r="BG15" s="16">
        <f t="shared" si="2"/>
        <v>4.7342202464083147E-2</v>
      </c>
      <c r="BH15" s="16">
        <f t="shared" si="3"/>
        <v>84.255666710033708</v>
      </c>
      <c r="BI15" s="16">
        <f t="shared" si="4"/>
        <v>0.9621517769623108</v>
      </c>
      <c r="BJ15" s="16">
        <f t="shared" si="5"/>
        <v>30.909627353855956</v>
      </c>
      <c r="BK15" s="16">
        <f t="shared" si="6"/>
        <v>3.0345514086596395E-3</v>
      </c>
      <c r="BL15" s="16">
        <f t="shared" si="7"/>
        <v>0.90455894389972291</v>
      </c>
      <c r="BM15" s="16">
        <f t="shared" si="8"/>
        <v>27.126933028152663</v>
      </c>
      <c r="BN15" s="16">
        <f t="shared" si="9"/>
        <v>4.7997842441933197E-2</v>
      </c>
      <c r="BO15" s="16">
        <f t="shared" si="10"/>
        <v>3.7330284368043793</v>
      </c>
      <c r="BP15" s="16">
        <f t="shared" si="11"/>
        <v>4.81279421896035E-2</v>
      </c>
      <c r="BQ15" s="16">
        <f t="shared" si="12"/>
        <v>6.8085173210222605</v>
      </c>
      <c r="BR15" s="16">
        <f t="shared" si="13"/>
        <v>8.3219496924959699</v>
      </c>
      <c r="BS15" s="16">
        <f t="shared" si="14"/>
        <v>138.21270316853085</v>
      </c>
      <c r="BT15" s="16">
        <f t="shared" si="15"/>
        <v>3.9480808839244215E-2</v>
      </c>
      <c r="BU15" s="16">
        <f t="shared" si="16"/>
        <v>0.70073703337310689</v>
      </c>
      <c r="BV15" s="16">
        <f t="shared" si="17"/>
        <v>0.36362001849949388</v>
      </c>
      <c r="BW15" s="16">
        <f t="shared" si="18"/>
        <v>1.004769618094369</v>
      </c>
      <c r="BX15" s="16">
        <f t="shared" si="19"/>
        <v>0.80514711013009188</v>
      </c>
      <c r="BY15" s="16">
        <f t="shared" si="20"/>
        <v>0.89295058627810764</v>
      </c>
      <c r="BZ15" s="16">
        <f t="shared" si="21"/>
        <v>1.0600767298907059</v>
      </c>
      <c r="CA15" s="16">
        <f t="shared" si="22"/>
        <v>0.96286445122437414</v>
      </c>
      <c r="CB15" s="16">
        <f t="shared" si="23"/>
        <v>0.85291620134471868</v>
      </c>
      <c r="CC15" s="16">
        <f t="shared" si="24"/>
        <v>0.35700604807760461</v>
      </c>
      <c r="CD15" s="16">
        <f t="shared" si="25"/>
        <v>0.64511237926325349</v>
      </c>
      <c r="CE15" s="16">
        <f t="shared" si="26"/>
        <v>0.81624487007039903</v>
      </c>
      <c r="CF15" s="16">
        <f t="shared" si="27"/>
        <v>1.055093339690417</v>
      </c>
    </row>
    <row r="16" spans="1:84" x14ac:dyDescent="0.2">
      <c r="A16" s="8">
        <v>1</v>
      </c>
      <c r="B16" s="8" t="s">
        <v>24</v>
      </c>
      <c r="C16" s="8" t="s">
        <v>25</v>
      </c>
      <c r="E16" s="24" t="s">
        <v>172</v>
      </c>
      <c r="F16" s="12">
        <v>3.2046241460751332</v>
      </c>
      <c r="G16" s="13">
        <v>23.264428493960224</v>
      </c>
      <c r="H16" s="14">
        <v>90.35438570051673</v>
      </c>
      <c r="I16" s="11">
        <v>13.916154750714332</v>
      </c>
      <c r="J16" s="11">
        <v>44.596045534657328</v>
      </c>
      <c r="K16" s="11">
        <v>0.77862115454247516</v>
      </c>
      <c r="L16" s="11">
        <v>5.87109064508022</v>
      </c>
      <c r="M16" s="11">
        <v>6.3536624818624585E-2</v>
      </c>
      <c r="N16" s="11">
        <v>1.9324192540112521</v>
      </c>
      <c r="O16" s="11">
        <v>13.035059285165914</v>
      </c>
      <c r="P16" s="11">
        <v>0.49807391730879547</v>
      </c>
      <c r="Q16" s="11">
        <v>1.9635600566047133</v>
      </c>
      <c r="R16" s="11">
        <v>6.391219318513322E-2</v>
      </c>
      <c r="S16" s="11">
        <v>14.268366567480522</v>
      </c>
      <c r="T16" s="11">
        <v>522.23896000000002</v>
      </c>
      <c r="U16" s="11"/>
      <c r="V16" s="11">
        <v>1.7355708179668836</v>
      </c>
      <c r="W16" s="11">
        <v>115.88788290217987</v>
      </c>
      <c r="X16" s="11">
        <v>93.028469747250995</v>
      </c>
      <c r="Y16" s="11">
        <v>15.501004305595025</v>
      </c>
      <c r="Z16" s="11">
        <v>45.346206745396124</v>
      </c>
      <c r="AA16" s="11">
        <v>32.355233340796104</v>
      </c>
      <c r="AB16" s="11">
        <v>112.97584936553417</v>
      </c>
      <c r="AC16" s="11">
        <v>17.93949701840809</v>
      </c>
      <c r="AD16" s="11">
        <v>96.321310531332372</v>
      </c>
      <c r="AE16" s="11">
        <v>505.77790917407685</v>
      </c>
      <c r="AF16" s="11">
        <v>19.348202003878338</v>
      </c>
      <c r="AG16" s="11">
        <v>125.77216138373518</v>
      </c>
      <c r="AH16" s="11">
        <v>14.958829420273728</v>
      </c>
      <c r="AI16" s="11">
        <v>0.70341463414634131</v>
      </c>
      <c r="AJ16" s="11">
        <v>3.5328080450917483</v>
      </c>
      <c r="AK16" s="11">
        <v>341.16504854368935</v>
      </c>
      <c r="AL16" s="11">
        <v>32.684182199772621</v>
      </c>
      <c r="AM16" s="11">
        <v>63.830127773490965</v>
      </c>
      <c r="AN16" s="11">
        <v>7.7277564038824851</v>
      </c>
      <c r="AO16" s="11">
        <v>28.232632871784784</v>
      </c>
      <c r="AP16" s="11">
        <v>5.2768176814780698</v>
      </c>
      <c r="AQ16" s="11">
        <v>1.1114913733608209</v>
      </c>
      <c r="AR16" s="11">
        <v>4.2442863652380662</v>
      </c>
      <c r="AS16" s="11">
        <v>0.62697675700994404</v>
      </c>
      <c r="AT16" s="11">
        <v>3.3281775680751027</v>
      </c>
      <c r="AU16" s="11">
        <v>0.70497417501382875</v>
      </c>
      <c r="AV16" s="11">
        <v>1.8395000942826778</v>
      </c>
      <c r="AW16" s="11">
        <v>0.27998218837620514</v>
      </c>
      <c r="AX16" s="11">
        <v>1.7613229102561279</v>
      </c>
      <c r="AY16" s="11">
        <v>0.27080361913742396</v>
      </c>
      <c r="AZ16" s="11">
        <v>3.4042166795193034</v>
      </c>
      <c r="BA16" s="11">
        <v>0.92716020184645753</v>
      </c>
      <c r="BB16" s="11">
        <v>10.682946933973982</v>
      </c>
      <c r="BC16" s="11">
        <v>2.0179362331532826</v>
      </c>
      <c r="BE16" s="16">
        <f t="shared" ref="BE16:BE48" si="28">AG16/BB16</f>
        <v>11.77317103240059</v>
      </c>
      <c r="BF16" s="16">
        <f t="shared" ref="BF16:BF48" si="29">BB16/AG16</f>
        <v>8.493888326670275E-2</v>
      </c>
      <c r="BG16" s="16">
        <f t="shared" ref="BG16:BG48" si="30">K16/I16</f>
        <v>5.5950883594658767E-2</v>
      </c>
      <c r="BH16" s="16">
        <f t="shared" ref="BH16:BH48" si="31">I16/(I16+Q16+P16)*100</f>
        <v>84.969680490432353</v>
      </c>
      <c r="BI16" s="16">
        <f t="shared" ref="BI16:BI48" si="32">BB16/S16</f>
        <v>0.74871548074198058</v>
      </c>
      <c r="BJ16" s="16">
        <f t="shared" ref="BJ16:BJ48" si="33">(AL16+AM16+AN16+AO16+AP16)/(AU16+AV16+AW16+AX16+AY16)</f>
        <v>28.363875856185263</v>
      </c>
      <c r="BK16" s="16">
        <f t="shared" ref="BK16:BK48" si="34">R16/I16</f>
        <v>4.5926618617008795E-3</v>
      </c>
      <c r="BL16" s="16">
        <f t="shared" ref="BL16:BL48" si="35">S16/I16</f>
        <v>1.0253095645367201</v>
      </c>
      <c r="BM16" s="16">
        <f t="shared" ref="BM16:BM48" si="36">AD16/AJ16</f>
        <v>27.264801625764775</v>
      </c>
      <c r="BN16" s="16">
        <f t="shared" ref="BN16:BN48" si="37">AI16/I16</f>
        <v>5.0546623456471283E-2</v>
      </c>
      <c r="BO16" s="16">
        <f t="shared" ref="BO16:BO48" si="38">Q16/P16</f>
        <v>3.9423065299509488</v>
      </c>
      <c r="BP16" s="16">
        <f t="shared" ref="BP16:BP48" si="39">K16/AH16</f>
        <v>5.2050941465193026E-2</v>
      </c>
      <c r="BQ16" s="16">
        <f t="shared" ref="BQ16:BQ48" si="40">X16/I16</f>
        <v>6.684926361750593</v>
      </c>
      <c r="BR16" s="16">
        <f t="shared" ref="BR16:BR48" si="41">AG16/I16</f>
        <v>9.037853030290508</v>
      </c>
      <c r="BS16" s="16">
        <f t="shared" ref="BS16:BS48" si="42">T16/I16</f>
        <v>37.527533241407284</v>
      </c>
      <c r="BT16" s="16">
        <f t="shared" ref="BT16:BT48" si="43">P16/I16</f>
        <v>3.5791059113023209E-2</v>
      </c>
      <c r="BU16" s="16">
        <f t="shared" ref="BU16:BU48" si="44">(BC16/I16)/0.1679</f>
        <v>0.86364943393736504</v>
      </c>
      <c r="BV16" s="16">
        <f t="shared" ref="BV16:BV48" si="45">(AI16/I16)/0.132</f>
        <v>0.38292896557932787</v>
      </c>
      <c r="BW16" s="16">
        <f t="shared" ref="BW16:BW48" si="46">(Z16/I16)/2.910053</f>
        <v>1.1197493408332957</v>
      </c>
      <c r="BX16" s="16">
        <f t="shared" ref="BX16:BX48" si="47">(AA16/I16)/2.6455</f>
        <v>0.87885559281263126</v>
      </c>
      <c r="BY16" s="16">
        <f t="shared" ref="BY16:BY48" si="48">(S16/I16)/1.013</f>
        <v>1.012151593817098</v>
      </c>
      <c r="BZ16" s="16">
        <f t="shared" ref="BZ16:BZ48" si="49">(BB16/I16)/0.821</f>
        <v>0.9350367156168834</v>
      </c>
      <c r="CA16" s="16">
        <f t="shared" ref="CA16:CA48" si="50">(AM16/I16)/5.536</f>
        <v>0.82853409121601884</v>
      </c>
      <c r="CB16" s="16">
        <f t="shared" ref="CB16:CB48" si="51">(AY16/I16)/0.024</f>
        <v>0.81081910433245252</v>
      </c>
      <c r="CC16" s="16">
        <f t="shared" ref="CC16:CC48" si="52">(R16/I16)/0.0085</f>
        <v>0.54031316020010345</v>
      </c>
      <c r="CD16" s="16">
        <f t="shared" ref="CD16:CD48" si="53">(AG16/I16)/12.9</f>
        <v>0.70060876203802391</v>
      </c>
      <c r="CE16" s="16">
        <f t="shared" ref="CE16:CE48" si="54">(K16/I16)/0.058</f>
        <v>0.96467040680446148</v>
      </c>
      <c r="CF16" s="16">
        <f t="shared" ref="CF16:CF48" si="55">(X16/I16)/6.453</f>
        <v>1.0359408587867027</v>
      </c>
    </row>
    <row r="17" spans="1:84" x14ac:dyDescent="0.2">
      <c r="A17" s="8">
        <v>1</v>
      </c>
      <c r="B17" s="9" t="s">
        <v>26</v>
      </c>
      <c r="C17" s="8" t="s">
        <v>27</v>
      </c>
      <c r="E17" s="20" t="s">
        <v>168</v>
      </c>
      <c r="F17" s="12">
        <v>12.624720238274856</v>
      </c>
      <c r="G17" s="13">
        <v>28.398523339571412</v>
      </c>
      <c r="H17" s="14">
        <v>41.692055995664226</v>
      </c>
      <c r="I17" s="11">
        <v>4.5377219752028886</v>
      </c>
      <c r="J17" s="11">
        <v>57.287470456008464</v>
      </c>
      <c r="K17" s="11">
        <v>0.33985304169514696</v>
      </c>
      <c r="L17" s="11">
        <v>1.0275528948982042</v>
      </c>
      <c r="M17" s="11">
        <v>0.14634349900186827</v>
      </c>
      <c r="N17" s="11">
        <v>0.17301308219585654</v>
      </c>
      <c r="O17" s="11">
        <v>15.911692627161862</v>
      </c>
      <c r="P17" s="11">
        <v>0.97919200268539519</v>
      </c>
      <c r="Q17" s="11">
        <v>1.2882570477471069</v>
      </c>
      <c r="R17" s="11">
        <v>2.2847198382163491E-2</v>
      </c>
      <c r="S17" s="11">
        <v>4.3578442054620066</v>
      </c>
      <c r="T17" s="11">
        <v>2514.2762200000002</v>
      </c>
      <c r="U17" s="11"/>
      <c r="V17" s="11">
        <v>0.55069842779043776</v>
      </c>
      <c r="W17" s="11">
        <v>15.842356655727258</v>
      </c>
      <c r="X17" s="11">
        <v>13.551847901143303</v>
      </c>
      <c r="Y17" s="11">
        <v>3.3590656499182607</v>
      </c>
      <c r="Z17" s="11">
        <v>9.9400082358721349</v>
      </c>
      <c r="AA17" s="11">
        <v>6.0535174829721381</v>
      </c>
      <c r="AB17" s="11">
        <v>29.776606887795595</v>
      </c>
      <c r="AC17" s="11">
        <v>4.2869892200393922</v>
      </c>
      <c r="AD17" s="11">
        <v>30.132309107138646</v>
      </c>
      <c r="AE17" s="11">
        <v>171.81931715885989</v>
      </c>
      <c r="AF17" s="11">
        <v>23.034280550953738</v>
      </c>
      <c r="AG17" s="11">
        <v>330.28580915607046</v>
      </c>
      <c r="AH17" s="11">
        <v>6.1215574548907892</v>
      </c>
      <c r="AI17" s="11">
        <v>0.43820720058780305</v>
      </c>
      <c r="AJ17" s="11">
        <v>0.43764640475811623</v>
      </c>
      <c r="AK17" s="11">
        <v>457.74259811471632</v>
      </c>
      <c r="AL17" s="11">
        <v>18.971540319366362</v>
      </c>
      <c r="AM17" s="11">
        <v>33.929099316786726</v>
      </c>
      <c r="AN17" s="11">
        <v>4.2220092560419715</v>
      </c>
      <c r="AO17" s="11">
        <v>16.559287107586513</v>
      </c>
      <c r="AP17" s="11">
        <v>3.1377536042749292</v>
      </c>
      <c r="AQ17" s="11">
        <v>0.90954188060239582</v>
      </c>
      <c r="AR17" s="11">
        <v>3.4889287756532741</v>
      </c>
      <c r="AS17" s="11">
        <v>0.52010521413558253</v>
      </c>
      <c r="AT17" s="11">
        <v>3.1448909029586241</v>
      </c>
      <c r="AU17" s="11">
        <v>0.71233924693470008</v>
      </c>
      <c r="AV17" s="11">
        <v>1.8966691809097653</v>
      </c>
      <c r="AW17" s="11">
        <v>0.28088932270682859</v>
      </c>
      <c r="AX17" s="11">
        <v>1.8094394456776768</v>
      </c>
      <c r="AY17" s="11">
        <v>0.2741238495219373</v>
      </c>
      <c r="AZ17" s="11">
        <v>8.6115335263577251</v>
      </c>
      <c r="BA17" s="11">
        <v>0.42640269151138721</v>
      </c>
      <c r="BB17" s="11">
        <v>3.0745652989136105</v>
      </c>
      <c r="BC17" s="11">
        <v>1.0611445428554944</v>
      </c>
      <c r="BE17" s="16">
        <f t="shared" si="28"/>
        <v>107.42520553158396</v>
      </c>
      <c r="BF17" s="16">
        <f t="shared" si="29"/>
        <v>9.3088022969245454E-3</v>
      </c>
      <c r="BG17" s="16">
        <f t="shared" si="30"/>
        <v>7.4895078092560227E-2</v>
      </c>
      <c r="BH17" s="16">
        <f t="shared" si="31"/>
        <v>66.680498669454181</v>
      </c>
      <c r="BI17" s="16">
        <f t="shared" si="32"/>
        <v>0.70552437259230882</v>
      </c>
      <c r="BJ17" s="16">
        <f t="shared" si="33"/>
        <v>15.445921642371692</v>
      </c>
      <c r="BK17" s="16">
        <f t="shared" si="34"/>
        <v>5.03494892525714E-3</v>
      </c>
      <c r="BL17" s="16">
        <f t="shared" si="35"/>
        <v>0.96035945553212543</v>
      </c>
      <c r="BM17" s="16">
        <f t="shared" si="36"/>
        <v>68.850809191023828</v>
      </c>
      <c r="BN17" s="16">
        <f t="shared" si="37"/>
        <v>9.6569865448446771E-2</v>
      </c>
      <c r="BO17" s="16">
        <f t="shared" si="38"/>
        <v>1.3156327300612272</v>
      </c>
      <c r="BP17" s="16">
        <f t="shared" si="39"/>
        <v>5.5517414350758562E-2</v>
      </c>
      <c r="BQ17" s="16">
        <f t="shared" si="40"/>
        <v>2.9864870468485187</v>
      </c>
      <c r="BR17" s="16">
        <f t="shared" si="41"/>
        <v>72.786700234384213</v>
      </c>
      <c r="BS17" s="16">
        <f t="shared" si="42"/>
        <v>554.08335586438898</v>
      </c>
      <c r="BT17" s="16">
        <f t="shared" si="43"/>
        <v>0.21578933395134109</v>
      </c>
      <c r="BU17" s="16">
        <f t="shared" si="44"/>
        <v>1.3927910441765212</v>
      </c>
      <c r="BV17" s="16">
        <f t="shared" si="45"/>
        <v>0.7315898897609604</v>
      </c>
      <c r="BW17" s="16">
        <f t="shared" si="46"/>
        <v>0.75274514343955856</v>
      </c>
      <c r="BX17" s="16">
        <f t="shared" si="47"/>
        <v>0.50426886206333832</v>
      </c>
      <c r="BY17" s="16">
        <f t="shared" si="48"/>
        <v>0.94803500052529666</v>
      </c>
      <c r="BZ17" s="16">
        <f t="shared" si="49"/>
        <v>0.8252825850516371</v>
      </c>
      <c r="CA17" s="16">
        <f t="shared" si="50"/>
        <v>1.3506361399539337</v>
      </c>
      <c r="CB17" s="16">
        <f t="shared" si="51"/>
        <v>2.5170839301813697</v>
      </c>
      <c r="CC17" s="16">
        <f t="shared" si="52"/>
        <v>0.59234693238319291</v>
      </c>
      <c r="CD17" s="16">
        <f t="shared" si="53"/>
        <v>5.6423798631305591</v>
      </c>
      <c r="CE17" s="16">
        <f t="shared" si="54"/>
        <v>1.291294449871728</v>
      </c>
      <c r="CF17" s="16">
        <f t="shared" si="55"/>
        <v>0.46280598897389097</v>
      </c>
    </row>
    <row r="18" spans="1:84" x14ac:dyDescent="0.2">
      <c r="A18" s="8">
        <v>1</v>
      </c>
      <c r="B18" s="9" t="s">
        <v>26</v>
      </c>
      <c r="C18" s="8" t="s">
        <v>28</v>
      </c>
      <c r="E18" s="24" t="s">
        <v>172</v>
      </c>
      <c r="F18" s="12">
        <v>3.049536739879239</v>
      </c>
      <c r="G18" s="13">
        <v>20.640530748059422</v>
      </c>
      <c r="H18" s="14">
        <v>87.635084889781325</v>
      </c>
      <c r="I18" s="11">
        <v>13.541997765626469</v>
      </c>
      <c r="J18" s="11">
        <v>41.296819717640481</v>
      </c>
      <c r="K18" s="11">
        <v>0.75302870813397138</v>
      </c>
      <c r="L18" s="11">
        <v>6.5114697074749914</v>
      </c>
      <c r="M18" s="11">
        <v>7.3808025583550957E-2</v>
      </c>
      <c r="N18" s="11">
        <v>1.7984116376399899</v>
      </c>
      <c r="O18" s="11">
        <v>11.564889378137694</v>
      </c>
      <c r="P18" s="11">
        <v>0.52473338393181401</v>
      </c>
      <c r="Q18" s="11">
        <v>1.7644024134162262</v>
      </c>
      <c r="R18" s="11">
        <v>6.8771215230733318E-2</v>
      </c>
      <c r="S18" s="11">
        <v>12.97431724918636</v>
      </c>
      <c r="T18" s="11">
        <v>2979.2451100000003</v>
      </c>
      <c r="U18" s="11"/>
      <c r="V18" s="11">
        <v>1.9802994651988868</v>
      </c>
      <c r="W18" s="11">
        <v>103.49793158010692</v>
      </c>
      <c r="X18" s="11">
        <v>86.74197776424684</v>
      </c>
      <c r="Y18" s="11">
        <v>20.892650086304787</v>
      </c>
      <c r="Z18" s="11">
        <v>55.301002851331596</v>
      </c>
      <c r="AA18" s="11">
        <v>30.28836132523465</v>
      </c>
      <c r="AB18" s="11">
        <v>119.34105697508335</v>
      </c>
      <c r="AC18" s="11">
        <v>18.644716017419118</v>
      </c>
      <c r="AD18" s="11">
        <v>94.413236426545154</v>
      </c>
      <c r="AE18" s="11">
        <v>423.4227368051574</v>
      </c>
      <c r="AF18" s="11">
        <v>25.365971526970526</v>
      </c>
      <c r="AG18" s="11">
        <v>172.21682252452115</v>
      </c>
      <c r="AH18" s="11">
        <v>19.691358024691361</v>
      </c>
      <c r="AI18" s="11">
        <v>0.50506980161645842</v>
      </c>
      <c r="AJ18" s="11">
        <v>3.6884383757983081</v>
      </c>
      <c r="AK18" s="11">
        <v>418.01985061730369</v>
      </c>
      <c r="AL18" s="11">
        <v>39.003663091278284</v>
      </c>
      <c r="AM18" s="11">
        <v>81.431841850061801</v>
      </c>
      <c r="AN18" s="11">
        <v>9.3065902778016678</v>
      </c>
      <c r="AO18" s="11">
        <v>34.144194523099316</v>
      </c>
      <c r="AP18" s="11">
        <v>6.4260635460921263</v>
      </c>
      <c r="AQ18" s="11">
        <v>1.3754283699226455</v>
      </c>
      <c r="AR18" s="11">
        <v>5.7900101152843044</v>
      </c>
      <c r="AS18" s="11">
        <v>0.82382337089759239</v>
      </c>
      <c r="AT18" s="11">
        <v>4.1968266420359805</v>
      </c>
      <c r="AU18" s="11">
        <v>0.88676978756576896</v>
      </c>
      <c r="AV18" s="11">
        <v>2.2418668073645254</v>
      </c>
      <c r="AW18" s="11">
        <v>0.32819699811008402</v>
      </c>
      <c r="AX18" s="11">
        <v>2.1463084116122251</v>
      </c>
      <c r="AY18" s="11">
        <v>0.33127334465195252</v>
      </c>
      <c r="AZ18" s="11">
        <v>4.6553034350458153</v>
      </c>
      <c r="BA18" s="11">
        <v>1.3458024342806953</v>
      </c>
      <c r="BB18" s="11">
        <v>10.873107466950565</v>
      </c>
      <c r="BC18" s="11">
        <v>1.991189759915055</v>
      </c>
      <c r="BE18" s="16">
        <f t="shared" si="28"/>
        <v>15.838786018438986</v>
      </c>
      <c r="BF18" s="16">
        <f t="shared" si="29"/>
        <v>6.3136151901782955E-2</v>
      </c>
      <c r="BG18" s="16">
        <f t="shared" si="30"/>
        <v>5.5606914220985723E-2</v>
      </c>
      <c r="BH18" s="16">
        <f t="shared" si="31"/>
        <v>85.540291298521936</v>
      </c>
      <c r="BI18" s="16">
        <f t="shared" si="32"/>
        <v>0.83804852757338233</v>
      </c>
      <c r="BJ18" s="16">
        <f t="shared" si="33"/>
        <v>28.699095574476736</v>
      </c>
      <c r="BK18" s="16">
        <f t="shared" si="34"/>
        <v>5.078365572123684E-3</v>
      </c>
      <c r="BL18" s="16">
        <f t="shared" si="35"/>
        <v>0.95808000220757328</v>
      </c>
      <c r="BM18" s="16">
        <f t="shared" si="36"/>
        <v>25.597075728860673</v>
      </c>
      <c r="BN18" s="16">
        <f t="shared" si="37"/>
        <v>3.7296550358210258E-2</v>
      </c>
      <c r="BO18" s="16">
        <f t="shared" si="38"/>
        <v>3.3624741010293713</v>
      </c>
      <c r="BP18" s="16">
        <f t="shared" si="39"/>
        <v>3.8241583297085685E-2</v>
      </c>
      <c r="BQ18" s="16">
        <f t="shared" si="40"/>
        <v>6.4054048202860603</v>
      </c>
      <c r="BR18" s="16">
        <f t="shared" si="41"/>
        <v>12.717239029654662</v>
      </c>
      <c r="BS18" s="16">
        <f t="shared" si="42"/>
        <v>220.00041364370855</v>
      </c>
      <c r="BT18" s="16">
        <f t="shared" si="43"/>
        <v>3.874859477999177E-2</v>
      </c>
      <c r="BU18" s="16">
        <f t="shared" si="44"/>
        <v>0.87574812512930078</v>
      </c>
      <c r="BV18" s="16">
        <f t="shared" si="45"/>
        <v>0.28254962392583527</v>
      </c>
      <c r="BW18" s="16">
        <f t="shared" si="46"/>
        <v>1.403296268895651</v>
      </c>
      <c r="BX18" s="16">
        <f t="shared" si="47"/>
        <v>0.84544483229879497</v>
      </c>
      <c r="BY18" s="16">
        <f t="shared" si="48"/>
        <v>0.94578479981004282</v>
      </c>
      <c r="BZ18" s="16">
        <f t="shared" si="49"/>
        <v>0.97797507326133937</v>
      </c>
      <c r="CA18" s="16">
        <f t="shared" si="50"/>
        <v>1.0862141066102307</v>
      </c>
      <c r="CB18" s="16">
        <f t="shared" si="51"/>
        <v>1.0192776771977368</v>
      </c>
      <c r="CC18" s="16">
        <f t="shared" si="52"/>
        <v>0.59745477319102158</v>
      </c>
      <c r="CD18" s="16">
        <f t="shared" si="53"/>
        <v>0.98583248291896597</v>
      </c>
      <c r="CE18" s="16">
        <f t="shared" si="54"/>
        <v>0.95873990036182277</v>
      </c>
      <c r="CF18" s="16">
        <f t="shared" si="55"/>
        <v>0.99262433291276309</v>
      </c>
    </row>
    <row r="19" spans="1:84" x14ac:dyDescent="0.2">
      <c r="A19" s="8">
        <v>1</v>
      </c>
      <c r="B19" s="9" t="s">
        <v>26</v>
      </c>
      <c r="C19" s="8" t="s">
        <v>29</v>
      </c>
      <c r="E19" s="20" t="s">
        <v>168</v>
      </c>
      <c r="F19" s="12">
        <v>7.7630461768443784</v>
      </c>
      <c r="G19" s="13">
        <v>16.432353573993858</v>
      </c>
      <c r="H19" s="14">
        <v>43.435434171635301</v>
      </c>
      <c r="I19" s="11">
        <v>5.6954575354766543</v>
      </c>
      <c r="J19" s="11">
        <v>44.214099846161545</v>
      </c>
      <c r="K19" s="11">
        <v>0.29853547505126454</v>
      </c>
      <c r="L19" s="11">
        <v>17.339687843579764</v>
      </c>
      <c r="M19" s="11">
        <v>8.8962965005878816E-2</v>
      </c>
      <c r="N19" s="11">
        <v>0.25642072473593552</v>
      </c>
      <c r="O19" s="11">
        <v>9.2070477075087584</v>
      </c>
      <c r="P19" s="11">
        <v>1.30558933691386</v>
      </c>
      <c r="Q19" s="11">
        <v>1.1619800529589459</v>
      </c>
      <c r="R19" s="11">
        <v>2.6406309687927652E-2</v>
      </c>
      <c r="S19" s="11">
        <v>2.3473701712183388</v>
      </c>
      <c r="T19" s="11">
        <v>33961.552000000003</v>
      </c>
      <c r="U19" s="11"/>
      <c r="V19" s="11">
        <v>1.5685340959734955</v>
      </c>
      <c r="W19" s="11">
        <v>46.768768290258215</v>
      </c>
      <c r="X19" s="11">
        <v>18.343212851959514</v>
      </c>
      <c r="Y19" s="11">
        <v>36.490948661592412</v>
      </c>
      <c r="Z19" s="11">
        <v>115.02841562020001</v>
      </c>
      <c r="AA19" s="11">
        <v>21.55293201298419</v>
      </c>
      <c r="AB19" s="11">
        <v>199.75495953023335</v>
      </c>
      <c r="AC19" s="11">
        <v>6.8440357887565204</v>
      </c>
      <c r="AD19" s="11">
        <v>31.401143078162054</v>
      </c>
      <c r="AE19" s="11">
        <v>264.46202499643016</v>
      </c>
      <c r="AF19" s="11">
        <v>20.147425056837715</v>
      </c>
      <c r="AG19" s="11">
        <v>303.41509925862744</v>
      </c>
      <c r="AH19" s="11">
        <v>5.8207027540360876</v>
      </c>
      <c r="AI19" s="11">
        <v>15.532696546656869</v>
      </c>
      <c r="AJ19" s="11">
        <v>0.65388304446129897</v>
      </c>
      <c r="AK19" s="11">
        <v>1314.781564302383</v>
      </c>
      <c r="AL19" s="11">
        <v>19.55634746609709</v>
      </c>
      <c r="AM19" s="11">
        <v>32.91733698109276</v>
      </c>
      <c r="AN19" s="11">
        <v>4.7850769364410422</v>
      </c>
      <c r="AO19" s="11">
        <v>19.13827409547882</v>
      </c>
      <c r="AP19" s="11">
        <v>3.9354030746975361</v>
      </c>
      <c r="AQ19" s="11">
        <v>1.0612932889494482</v>
      </c>
      <c r="AR19" s="11">
        <v>3.8072798472840259</v>
      </c>
      <c r="AS19" s="11">
        <v>0.55600799943971779</v>
      </c>
      <c r="AT19" s="11">
        <v>3.1032104302782004</v>
      </c>
      <c r="AU19" s="11">
        <v>0.65192196470494446</v>
      </c>
      <c r="AV19" s="11">
        <v>1.6435242548429412</v>
      </c>
      <c r="AW19" s="11">
        <v>0.23161049416177096</v>
      </c>
      <c r="AX19" s="11">
        <v>1.6774498508378246</v>
      </c>
      <c r="AY19" s="11">
        <v>0.24797069073362529</v>
      </c>
      <c r="AZ19" s="11">
        <v>7.7549499160245245</v>
      </c>
      <c r="BA19" s="11">
        <v>0.38565091912918004</v>
      </c>
      <c r="BB19" s="11">
        <v>2.9415638950768046</v>
      </c>
      <c r="BC19" s="11">
        <v>1.5959917922983264</v>
      </c>
      <c r="BE19" s="16">
        <f t="shared" si="28"/>
        <v>103.14754670685311</v>
      </c>
      <c r="BF19" s="16">
        <f t="shared" si="29"/>
        <v>9.6948500660128667E-3</v>
      </c>
      <c r="BG19" s="16">
        <f t="shared" si="30"/>
        <v>5.2416416625302789E-2</v>
      </c>
      <c r="BH19" s="16">
        <f t="shared" si="31"/>
        <v>69.771392248995085</v>
      </c>
      <c r="BI19" s="16">
        <f t="shared" si="32"/>
        <v>1.2531316667239005</v>
      </c>
      <c r="BJ19" s="16">
        <f t="shared" si="33"/>
        <v>18.042189538087932</v>
      </c>
      <c r="BK19" s="16">
        <f t="shared" si="34"/>
        <v>4.6363807514048479E-3</v>
      </c>
      <c r="BL19" s="16">
        <f t="shared" si="35"/>
        <v>0.41214777857559548</v>
      </c>
      <c r="BM19" s="16">
        <f t="shared" si="36"/>
        <v>48.022568170477427</v>
      </c>
      <c r="BN19" s="16">
        <f t="shared" si="37"/>
        <v>2.7272078581755124</v>
      </c>
      <c r="BO19" s="16">
        <f t="shared" si="38"/>
        <v>0.89000424567316361</v>
      </c>
      <c r="BP19" s="16">
        <f t="shared" si="39"/>
        <v>5.1288562166185075E-2</v>
      </c>
      <c r="BQ19" s="16">
        <f t="shared" si="40"/>
        <v>3.2206741491268733</v>
      </c>
      <c r="BR19" s="16">
        <f t="shared" si="41"/>
        <v>53.27317381767373</v>
      </c>
      <c r="BS19" s="16">
        <f t="shared" si="42"/>
        <v>5962.9190084300672</v>
      </c>
      <c r="BT19" s="16">
        <f t="shared" si="43"/>
        <v>0.22923344240237495</v>
      </c>
      <c r="BU19" s="16">
        <f t="shared" si="44"/>
        <v>1.6689807949869409</v>
      </c>
      <c r="BV19" s="16">
        <f t="shared" si="45"/>
        <v>20.660665592238729</v>
      </c>
      <c r="BW19" s="16">
        <f t="shared" si="46"/>
        <v>6.940258089993268</v>
      </c>
      <c r="BX19" s="16">
        <f t="shared" si="47"/>
        <v>1.4304410834734886</v>
      </c>
      <c r="BY19" s="16">
        <f t="shared" si="48"/>
        <v>0.40685861656031147</v>
      </c>
      <c r="BZ19" s="16">
        <f t="shared" si="49"/>
        <v>0.62908091681241052</v>
      </c>
      <c r="CA19" s="16">
        <f t="shared" si="50"/>
        <v>1.043998786439476</v>
      </c>
      <c r="CB19" s="16">
        <f t="shared" si="51"/>
        <v>1.8140969447218178</v>
      </c>
      <c r="CC19" s="16">
        <f t="shared" si="52"/>
        <v>0.54545655898880563</v>
      </c>
      <c r="CD19" s="16">
        <f t="shared" si="53"/>
        <v>4.1297033967188934</v>
      </c>
      <c r="CE19" s="16">
        <f t="shared" si="54"/>
        <v>0.90373132112591015</v>
      </c>
      <c r="CF19" s="16">
        <f t="shared" si="55"/>
        <v>0.49909718721941315</v>
      </c>
    </row>
    <row r="20" spans="1:84" x14ac:dyDescent="0.2">
      <c r="A20" s="8">
        <v>1</v>
      </c>
      <c r="B20" s="8" t="s">
        <v>30</v>
      </c>
      <c r="C20" s="8" t="s">
        <v>31</v>
      </c>
      <c r="E20" s="20" t="s">
        <v>168</v>
      </c>
      <c r="F20" s="12">
        <v>9.2314278964546137</v>
      </c>
      <c r="G20" s="13">
        <v>31.636951439697977</v>
      </c>
      <c r="H20" s="14">
        <v>35.582950942454126</v>
      </c>
      <c r="I20" s="11">
        <v>5.3476356831692975</v>
      </c>
      <c r="J20" s="11">
        <v>49.366313225685182</v>
      </c>
      <c r="K20" s="11">
        <v>0.28354982911825022</v>
      </c>
      <c r="L20" s="11">
        <v>1.426087767160013</v>
      </c>
      <c r="M20" s="11">
        <v>0.14935134957423868</v>
      </c>
      <c r="N20" s="11">
        <v>0.15032284190787534</v>
      </c>
      <c r="O20" s="11">
        <v>17.726183891662778</v>
      </c>
      <c r="P20" s="11">
        <v>1.2953716812336649</v>
      </c>
      <c r="Q20" s="11">
        <v>1.238441352555447</v>
      </c>
      <c r="R20" s="11">
        <v>3.9839084616134328E-2</v>
      </c>
      <c r="S20" s="11">
        <v>2.6057662374416304</v>
      </c>
      <c r="T20" s="11">
        <v>2826.2579300000002</v>
      </c>
      <c r="U20" s="11"/>
      <c r="V20" s="11">
        <v>0.69164500894338343</v>
      </c>
      <c r="W20" s="11">
        <v>16.180518214355327</v>
      </c>
      <c r="X20" s="11">
        <v>15.734355241027805</v>
      </c>
      <c r="Y20" s="11">
        <v>4.278721928326024</v>
      </c>
      <c r="Z20" s="11">
        <v>19.375250428516388</v>
      </c>
      <c r="AA20" s="11">
        <v>6.9353699783467677</v>
      </c>
      <c r="AB20" s="11">
        <v>75.102745595937165</v>
      </c>
      <c r="AC20" s="11">
        <v>5.6402508101866493</v>
      </c>
      <c r="AD20" s="11">
        <v>28.234053559938268</v>
      </c>
      <c r="AE20" s="11">
        <v>230.94865199726542</v>
      </c>
      <c r="AF20" s="11">
        <v>24.800713108542215</v>
      </c>
      <c r="AG20" s="11">
        <v>280.61570904261515</v>
      </c>
      <c r="AH20" s="11">
        <v>4.9024691358024688</v>
      </c>
      <c r="AI20" s="11">
        <v>0.39808963997060981</v>
      </c>
      <c r="AJ20" s="11">
        <v>0.48730840813492371</v>
      </c>
      <c r="AK20" s="11">
        <v>634.42606875424974</v>
      </c>
      <c r="AL20" s="11">
        <v>16.245744296468896</v>
      </c>
      <c r="AM20" s="11">
        <v>31.815417605584482</v>
      </c>
      <c r="AN20" s="11">
        <v>3.9025382317020725</v>
      </c>
      <c r="AO20" s="11">
        <v>15.523709320942499</v>
      </c>
      <c r="AP20" s="11">
        <v>3.3700690125355135</v>
      </c>
      <c r="AQ20" s="11">
        <v>0.96946918835728269</v>
      </c>
      <c r="AR20" s="11">
        <v>3.3496501818148197</v>
      </c>
      <c r="AS20" s="11">
        <v>0.54533419840335329</v>
      </c>
      <c r="AT20" s="11">
        <v>3.0714538796645448</v>
      </c>
      <c r="AU20" s="11">
        <v>0.72013502528692663</v>
      </c>
      <c r="AV20" s="11">
        <v>1.6981805456982781</v>
      </c>
      <c r="AW20" s="11">
        <v>0.26216336785970673</v>
      </c>
      <c r="AX20" s="11">
        <v>1.4745404736959622</v>
      </c>
      <c r="AY20" s="11">
        <v>0.23537842909480836</v>
      </c>
      <c r="AZ20" s="11">
        <v>7.1453268471494775</v>
      </c>
      <c r="BA20" s="11">
        <v>0.33893547273982061</v>
      </c>
      <c r="BB20" s="11">
        <v>2.5600343205668428</v>
      </c>
      <c r="BC20" s="11">
        <v>0.65644662409413301</v>
      </c>
      <c r="BE20" s="16">
        <f t="shared" si="28"/>
        <v>109.61404180725251</v>
      </c>
      <c r="BF20" s="16">
        <f t="shared" si="29"/>
        <v>9.1229187749359685E-3</v>
      </c>
      <c r="BG20" s="16">
        <f t="shared" si="30"/>
        <v>5.3023400604994705E-2</v>
      </c>
      <c r="BH20" s="16">
        <f t="shared" si="31"/>
        <v>67.850922783559582</v>
      </c>
      <c r="BI20" s="16">
        <f t="shared" si="32"/>
        <v>0.98244972391702812</v>
      </c>
      <c r="BJ20" s="16">
        <f t="shared" si="33"/>
        <v>16.139193080696959</v>
      </c>
      <c r="BK20" s="16">
        <f t="shared" si="34"/>
        <v>7.4498501723893685E-3</v>
      </c>
      <c r="BL20" s="16">
        <f t="shared" si="35"/>
        <v>0.48727445021036153</v>
      </c>
      <c r="BM20" s="16">
        <f t="shared" si="36"/>
        <v>57.938777760881464</v>
      </c>
      <c r="BN20" s="16">
        <f t="shared" si="37"/>
        <v>7.444217660966021E-2</v>
      </c>
      <c r="BO20" s="16">
        <f t="shared" si="38"/>
        <v>0.95605097015553131</v>
      </c>
      <c r="BP20" s="16">
        <f t="shared" si="39"/>
        <v>5.7838167107978518E-2</v>
      </c>
      <c r="BQ20" s="16">
        <f t="shared" si="40"/>
        <v>2.9423012660620844</v>
      </c>
      <c r="BR20" s="16">
        <f t="shared" si="41"/>
        <v>52.474724470442446</v>
      </c>
      <c r="BS20" s="16">
        <f t="shared" si="42"/>
        <v>528.50607211241572</v>
      </c>
      <c r="BT20" s="16">
        <f t="shared" si="43"/>
        <v>0.24223259735337052</v>
      </c>
      <c r="BU20" s="16">
        <f t="shared" si="44"/>
        <v>0.73111704758412732</v>
      </c>
      <c r="BV20" s="16">
        <f t="shared" si="45"/>
        <v>0.5639558834065167</v>
      </c>
      <c r="BW20" s="16">
        <f t="shared" si="46"/>
        <v>1.2450437521314799</v>
      </c>
      <c r="BX20" s="16">
        <f t="shared" si="47"/>
        <v>0.49023019306241633</v>
      </c>
      <c r="BY20" s="16">
        <f t="shared" si="48"/>
        <v>0.48102117493619112</v>
      </c>
      <c r="BZ20" s="16">
        <f t="shared" si="49"/>
        <v>0.58309701471497122</v>
      </c>
      <c r="CA20" s="16">
        <f t="shared" si="50"/>
        <v>1.0746814042276398</v>
      </c>
      <c r="CB20" s="16">
        <f t="shared" si="51"/>
        <v>1.8339758215923565</v>
      </c>
      <c r="CC20" s="16">
        <f t="shared" si="52"/>
        <v>0.87645296145757268</v>
      </c>
      <c r="CD20" s="16">
        <f t="shared" si="53"/>
        <v>4.0678080984839102</v>
      </c>
      <c r="CE20" s="16">
        <f t="shared" si="54"/>
        <v>0.91419656215508105</v>
      </c>
      <c r="CF20" s="16">
        <f t="shared" si="55"/>
        <v>0.45595866512662087</v>
      </c>
    </row>
    <row r="21" spans="1:84" x14ac:dyDescent="0.2">
      <c r="A21" s="8">
        <v>1</v>
      </c>
      <c r="B21" s="8" t="s">
        <v>30</v>
      </c>
      <c r="C21" s="8" t="s">
        <v>32</v>
      </c>
      <c r="E21" s="24" t="s">
        <v>172</v>
      </c>
      <c r="F21" s="12">
        <v>3.2160287777426952</v>
      </c>
      <c r="G21" s="13">
        <v>14.233518683988175</v>
      </c>
      <c r="H21" s="14">
        <v>102.09159181678125</v>
      </c>
      <c r="I21" s="11">
        <v>15.44802596701884</v>
      </c>
      <c r="J21" s="11">
        <v>49.681296069249015</v>
      </c>
      <c r="K21" s="11">
        <v>0.98856296142259581</v>
      </c>
      <c r="L21" s="11">
        <v>6.4665443023633173</v>
      </c>
      <c r="M21" s="11">
        <v>3.4179768466784839E-2</v>
      </c>
      <c r="N21" s="11">
        <v>2.2126401333611168</v>
      </c>
      <c r="O21" s="11">
        <v>7.9750405186385747</v>
      </c>
      <c r="P21" s="11">
        <v>0.41437994241953457</v>
      </c>
      <c r="Q21" s="11">
        <v>2.6298794819636826</v>
      </c>
      <c r="R21" s="11">
        <v>5.7936251191594616E-2</v>
      </c>
      <c r="S21" s="11">
        <v>16.325713540266449</v>
      </c>
      <c r="T21" s="11">
        <v>788.96530000000007</v>
      </c>
      <c r="U21" s="11"/>
      <c r="V21" s="11">
        <v>2.1909183682304465</v>
      </c>
      <c r="W21" s="11">
        <v>116.29308528994972</v>
      </c>
      <c r="X21" s="11">
        <v>101.69461997085422</v>
      </c>
      <c r="Y21" s="11">
        <v>17.769687721049618</v>
      </c>
      <c r="Z21" s="11">
        <v>47.809163222150012</v>
      </c>
      <c r="AA21" s="11">
        <v>37.439336631304606</v>
      </c>
      <c r="AB21" s="11">
        <v>151.48587801882928</v>
      </c>
      <c r="AC21" s="11">
        <v>21.081669691470054</v>
      </c>
      <c r="AD21" s="11">
        <v>109.70064172251179</v>
      </c>
      <c r="AE21" s="11">
        <v>308.84324512280557</v>
      </c>
      <c r="AF21" s="11">
        <v>16.914465902761567</v>
      </c>
      <c r="AG21" s="11">
        <v>152.44803109657579</v>
      </c>
      <c r="AH21" s="11">
        <v>16.372105386793269</v>
      </c>
      <c r="AI21" s="11">
        <v>0.78764227642276397</v>
      </c>
      <c r="AJ21" s="11">
        <v>3.8390514620317129</v>
      </c>
      <c r="AK21" s="11">
        <v>454.08513816280811</v>
      </c>
      <c r="AL21" s="11">
        <v>36.612569483399135</v>
      </c>
      <c r="AM21" s="11">
        <v>62.26673774846163</v>
      </c>
      <c r="AN21" s="11">
        <v>8.4755065358227331</v>
      </c>
      <c r="AO21" s="11">
        <v>30.971619642928083</v>
      </c>
      <c r="AP21" s="11">
        <v>5.4716098632307082</v>
      </c>
      <c r="AQ21" s="11">
        <v>1.1827909078558474</v>
      </c>
      <c r="AR21" s="11">
        <v>4.2310613465170928</v>
      </c>
      <c r="AS21" s="11">
        <v>0.59295476244351297</v>
      </c>
      <c r="AT21" s="11">
        <v>3.22948199360146</v>
      </c>
      <c r="AU21" s="11">
        <v>0.66303520142943673</v>
      </c>
      <c r="AV21" s="11">
        <v>1.7118816595573756</v>
      </c>
      <c r="AW21" s="11">
        <v>0.27589485715903422</v>
      </c>
      <c r="AX21" s="11">
        <v>1.7903117663273127</v>
      </c>
      <c r="AY21" s="11">
        <v>0.2532695718551447</v>
      </c>
      <c r="AZ21" s="11">
        <v>4.0566507251480388</v>
      </c>
      <c r="BA21" s="11">
        <v>1.022382060414472</v>
      </c>
      <c r="BB21" s="11">
        <v>11.548859692052929</v>
      </c>
      <c r="BC21" s="11">
        <v>1.7039480941119816</v>
      </c>
      <c r="BE21" s="16">
        <f t="shared" si="28"/>
        <v>13.200266966744712</v>
      </c>
      <c r="BF21" s="16">
        <f t="shared" si="29"/>
        <v>7.5756043610276144E-2</v>
      </c>
      <c r="BG21" s="16">
        <f t="shared" si="30"/>
        <v>6.3992834005662191E-2</v>
      </c>
      <c r="BH21" s="16">
        <f t="shared" si="31"/>
        <v>83.537678767392165</v>
      </c>
      <c r="BI21" s="16">
        <f t="shared" si="32"/>
        <v>0.70740305859026131</v>
      </c>
      <c r="BJ21" s="16">
        <f t="shared" si="33"/>
        <v>30.631871159572899</v>
      </c>
      <c r="BK21" s="16">
        <f t="shared" si="34"/>
        <v>3.7503983560933356E-3</v>
      </c>
      <c r="BL21" s="16">
        <f t="shared" si="35"/>
        <v>1.0568155164369513</v>
      </c>
      <c r="BM21" s="16">
        <f t="shared" si="36"/>
        <v>28.574933888605841</v>
      </c>
      <c r="BN21" s="16">
        <f t="shared" si="37"/>
        <v>5.0986597129261763E-2</v>
      </c>
      <c r="BO21" s="16">
        <f t="shared" si="38"/>
        <v>6.3465414532566564</v>
      </c>
      <c r="BP21" s="16">
        <f t="shared" si="39"/>
        <v>6.0380930739673259E-2</v>
      </c>
      <c r="BQ21" s="16">
        <f t="shared" si="40"/>
        <v>6.5830171562353508</v>
      </c>
      <c r="BR21" s="16">
        <f t="shared" si="41"/>
        <v>9.8684473616272168</v>
      </c>
      <c r="BS21" s="16">
        <f t="shared" si="42"/>
        <v>51.072240665857365</v>
      </c>
      <c r="BT21" s="16">
        <f t="shared" si="43"/>
        <v>2.682413554354619E-2</v>
      </c>
      <c r="BU21" s="16">
        <f t="shared" si="44"/>
        <v>0.65695054032756539</v>
      </c>
      <c r="BV21" s="16">
        <f t="shared" si="45"/>
        <v>0.38626209946410422</v>
      </c>
      <c r="BW21" s="16">
        <f t="shared" si="46"/>
        <v>1.0634994092726171</v>
      </c>
      <c r="BX21" s="16">
        <f t="shared" si="47"/>
        <v>0.91610950350102294</v>
      </c>
      <c r="BY21" s="16">
        <f t="shared" si="48"/>
        <v>1.0432532245182147</v>
      </c>
      <c r="BZ21" s="16">
        <f t="shared" si="49"/>
        <v>0.91059016893196831</v>
      </c>
      <c r="CA21" s="16">
        <f t="shared" si="50"/>
        <v>0.72809331018027601</v>
      </c>
      <c r="CB21" s="16">
        <f t="shared" si="51"/>
        <v>0.68312280480547338</v>
      </c>
      <c r="CC21" s="16">
        <f t="shared" si="52"/>
        <v>0.44122333601098063</v>
      </c>
      <c r="CD21" s="16">
        <f t="shared" si="53"/>
        <v>0.76499591950598578</v>
      </c>
      <c r="CE21" s="16">
        <f t="shared" si="54"/>
        <v>1.1033247242355551</v>
      </c>
      <c r="CF21" s="16">
        <f t="shared" si="55"/>
        <v>1.0201483273261043</v>
      </c>
    </row>
    <row r="22" spans="1:84" x14ac:dyDescent="0.2">
      <c r="A22" s="8">
        <v>1</v>
      </c>
      <c r="B22" s="8" t="s">
        <v>33</v>
      </c>
      <c r="C22" s="8" t="s">
        <v>34</v>
      </c>
      <c r="E22" s="24" t="s">
        <v>172</v>
      </c>
      <c r="F22" s="12">
        <v>3.0757828936439768</v>
      </c>
      <c r="G22" s="13">
        <v>19.021316697996138</v>
      </c>
      <c r="H22" s="14">
        <v>91.103863375631178</v>
      </c>
      <c r="I22" s="11">
        <v>14.313821472475645</v>
      </c>
      <c r="J22" s="11">
        <v>44.02620722771443</v>
      </c>
      <c r="K22" s="11">
        <v>0.82699357484620639</v>
      </c>
      <c r="L22" s="11">
        <v>6.1020307158540881</v>
      </c>
      <c r="M22" s="11">
        <v>3.5284400945114487E-2</v>
      </c>
      <c r="N22" s="11">
        <v>1.8425315493110646</v>
      </c>
      <c r="O22" s="11">
        <v>10.657643745887237</v>
      </c>
      <c r="P22" s="11">
        <v>0.36340795369228401</v>
      </c>
      <c r="Q22" s="11">
        <v>2.0922591980497076</v>
      </c>
      <c r="R22" s="11">
        <v>4.8105407648876899E-2</v>
      </c>
      <c r="S22" s="11">
        <v>14.173623885665771</v>
      </c>
      <c r="T22" s="11">
        <v>2645.2364499999999</v>
      </c>
      <c r="U22" s="11"/>
      <c r="V22" s="11">
        <v>1.8745895293341777</v>
      </c>
      <c r="W22" s="11">
        <v>114.87245673396025</v>
      </c>
      <c r="X22" s="11">
        <v>93.512826116353651</v>
      </c>
      <c r="Y22" s="11">
        <v>13.003855404550128</v>
      </c>
      <c r="Z22" s="11">
        <v>45.66191283353762</v>
      </c>
      <c r="AA22" s="11">
        <v>35.191004173489368</v>
      </c>
      <c r="AB22" s="11">
        <v>107.82288525630854</v>
      </c>
      <c r="AC22" s="11">
        <v>19.212727141413179</v>
      </c>
      <c r="AD22" s="11">
        <v>99.808278508062031</v>
      </c>
      <c r="AE22" s="11">
        <v>406.4129281530133</v>
      </c>
      <c r="AF22" s="11">
        <v>16.614559941660762</v>
      </c>
      <c r="AG22" s="11">
        <v>137.20347326421663</v>
      </c>
      <c r="AH22" s="11">
        <v>15.1994301994302</v>
      </c>
      <c r="AI22" s="11">
        <v>0.49375459221160906</v>
      </c>
      <c r="AJ22" s="11">
        <v>3.6977500014314595</v>
      </c>
      <c r="AK22" s="11">
        <v>431.67454506953931</v>
      </c>
      <c r="AL22" s="11">
        <v>30.727155167207798</v>
      </c>
      <c r="AM22" s="11">
        <v>56.348149883946071</v>
      </c>
      <c r="AN22" s="11">
        <v>7.2340220073965771</v>
      </c>
      <c r="AO22" s="11">
        <v>26.218041463785504</v>
      </c>
      <c r="AP22" s="11">
        <v>4.428948684521524</v>
      </c>
      <c r="AQ22" s="11">
        <v>1.011998245473654</v>
      </c>
      <c r="AR22" s="11">
        <v>3.6640218650501875</v>
      </c>
      <c r="AS22" s="11">
        <v>0.52689763297690539</v>
      </c>
      <c r="AT22" s="11">
        <v>2.8322873578554475</v>
      </c>
      <c r="AU22" s="11">
        <v>0.57201523659462239</v>
      </c>
      <c r="AV22" s="11">
        <v>1.5955801400575578</v>
      </c>
      <c r="AW22" s="11">
        <v>0.26117779128880558</v>
      </c>
      <c r="AX22" s="11">
        <v>1.6085000624886481</v>
      </c>
      <c r="AY22" s="11">
        <v>0.24215887766955593</v>
      </c>
      <c r="AZ22" s="11">
        <v>3.7685789712275648</v>
      </c>
      <c r="BA22" s="11">
        <v>1.0476187339230818</v>
      </c>
      <c r="BB22" s="11">
        <v>10.56244725360912</v>
      </c>
      <c r="BC22" s="11">
        <v>1.9094901800712119</v>
      </c>
      <c r="BE22" s="16">
        <f t="shared" si="28"/>
        <v>12.989742809587531</v>
      </c>
      <c r="BF22" s="16">
        <f t="shared" si="29"/>
        <v>7.6983818283293134E-2</v>
      </c>
      <c r="BG22" s="16">
        <f t="shared" si="30"/>
        <v>5.7775876025591776E-2</v>
      </c>
      <c r="BH22" s="16">
        <f t="shared" si="31"/>
        <v>85.356338486102416</v>
      </c>
      <c r="BI22" s="16">
        <f t="shared" si="32"/>
        <v>0.74521853682679229</v>
      </c>
      <c r="BJ22" s="16">
        <f t="shared" si="33"/>
        <v>29.199275523116025</v>
      </c>
      <c r="BK22" s="16">
        <f t="shared" si="34"/>
        <v>3.3607662175597075E-3</v>
      </c>
      <c r="BL22" s="16">
        <f t="shared" si="35"/>
        <v>0.99020543975070086</v>
      </c>
      <c r="BM22" s="16">
        <f t="shared" si="36"/>
        <v>26.99162422268261</v>
      </c>
      <c r="BN22" s="16">
        <f t="shared" si="37"/>
        <v>3.4494952529697281E-2</v>
      </c>
      <c r="BO22" s="16">
        <f t="shared" si="38"/>
        <v>5.7573291305047487</v>
      </c>
      <c r="BP22" s="16">
        <f t="shared" si="39"/>
        <v>5.4409511672168405E-2</v>
      </c>
      <c r="BQ22" s="16">
        <f t="shared" si="40"/>
        <v>6.5330440439103894</v>
      </c>
      <c r="BR22" s="16">
        <f t="shared" si="41"/>
        <v>9.5853838562991811</v>
      </c>
      <c r="BS22" s="16">
        <f t="shared" si="42"/>
        <v>184.80295112570616</v>
      </c>
      <c r="BT22" s="16">
        <f t="shared" si="43"/>
        <v>2.5388604600880972E-2</v>
      </c>
      <c r="BU22" s="16">
        <f t="shared" si="44"/>
        <v>0.7945315310708766</v>
      </c>
      <c r="BV22" s="16">
        <f t="shared" si="45"/>
        <v>0.26132539795225213</v>
      </c>
      <c r="BW22" s="16">
        <f t="shared" si="46"/>
        <v>1.0962197082011109</v>
      </c>
      <c r="BX22" s="16">
        <f t="shared" si="47"/>
        <v>0.92932644894104421</v>
      </c>
      <c r="BY22" s="16">
        <f t="shared" si="48"/>
        <v>0.977497966190228</v>
      </c>
      <c r="BZ22" s="16">
        <f t="shared" si="49"/>
        <v>0.89880566256875483</v>
      </c>
      <c r="CA22" s="16">
        <f t="shared" si="50"/>
        <v>0.71109558702245634</v>
      </c>
      <c r="CB22" s="16">
        <f t="shared" si="51"/>
        <v>0.70490981431015365</v>
      </c>
      <c r="CC22" s="16">
        <f t="shared" si="52"/>
        <v>0.39538426088937734</v>
      </c>
      <c r="CD22" s="16">
        <f t="shared" si="53"/>
        <v>0.74305301211621555</v>
      </c>
      <c r="CE22" s="16">
        <f t="shared" si="54"/>
        <v>0.99613579354468573</v>
      </c>
      <c r="CF22" s="16">
        <f t="shared" si="55"/>
        <v>1.0124041599117293</v>
      </c>
    </row>
    <row r="23" spans="1:84" x14ac:dyDescent="0.2">
      <c r="A23" s="8">
        <v>1</v>
      </c>
      <c r="B23" s="9" t="s">
        <v>35</v>
      </c>
      <c r="C23" s="8" t="s">
        <v>36</v>
      </c>
      <c r="E23" s="24" t="s">
        <v>172</v>
      </c>
      <c r="F23" s="12">
        <v>3.6843164607063272</v>
      </c>
      <c r="G23" s="13">
        <v>12.048997830810134</v>
      </c>
      <c r="H23" s="14">
        <v>99.284717178753624</v>
      </c>
      <c r="I23" s="11">
        <v>14.8511930256015</v>
      </c>
      <c r="J23" s="11">
        <v>54.716494925350609</v>
      </c>
      <c r="K23" s="11">
        <v>0.98470220254855778</v>
      </c>
      <c r="L23" s="11">
        <v>6.4129740771406158</v>
      </c>
      <c r="M23" s="11">
        <v>5.5673181152953222E-2</v>
      </c>
      <c r="N23" s="11">
        <v>2.6415086476349239</v>
      </c>
      <c r="O23" s="11">
        <v>6.7510534846029184</v>
      </c>
      <c r="P23" s="11">
        <v>1.0145026515182154</v>
      </c>
      <c r="Q23" s="11">
        <v>2.6392495988827935</v>
      </c>
      <c r="R23" s="11">
        <v>9.3690616000393398E-2</v>
      </c>
      <c r="S23" s="11">
        <v>16.694193595093779</v>
      </c>
      <c r="T23" s="11">
        <v>243.45787100000001</v>
      </c>
      <c r="U23" s="11"/>
      <c r="V23" s="11">
        <v>1.8950939065292847</v>
      </c>
      <c r="W23" s="11">
        <v>102.00970112106216</v>
      </c>
      <c r="X23" s="11">
        <v>87.683361219314293</v>
      </c>
      <c r="Y23" s="11">
        <v>19.078927929968344</v>
      </c>
      <c r="Z23" s="11">
        <v>39.913798709975254</v>
      </c>
      <c r="AA23" s="11">
        <v>35.283676836129004</v>
      </c>
      <c r="AB23" s="11">
        <v>87.354891526811301</v>
      </c>
      <c r="AC23" s="11">
        <v>18.160352605652061</v>
      </c>
      <c r="AD23" s="11">
        <v>111.47796985122937</v>
      </c>
      <c r="AE23" s="11">
        <v>305.48293286133088</v>
      </c>
      <c r="AF23" s="11">
        <v>30.147905952584015</v>
      </c>
      <c r="AG23" s="11">
        <v>173.24100938985461</v>
      </c>
      <c r="AH23" s="11">
        <v>14.79958705784899</v>
      </c>
      <c r="AI23" s="11">
        <v>0.45642276422764222</v>
      </c>
      <c r="AJ23" s="11">
        <v>3.8980983953632746</v>
      </c>
      <c r="AK23" s="11">
        <v>431.81478715459298</v>
      </c>
      <c r="AL23" s="11">
        <v>46.551389310974223</v>
      </c>
      <c r="AM23" s="11">
        <v>90.308179216503845</v>
      </c>
      <c r="AN23" s="11">
        <v>11.557965749076418</v>
      </c>
      <c r="AO23" s="11">
        <v>44.315401348498007</v>
      </c>
      <c r="AP23" s="11">
        <v>8.2837938345332809</v>
      </c>
      <c r="AQ23" s="11">
        <v>1.8352304837829374</v>
      </c>
      <c r="AR23" s="11">
        <v>6.7532613454455674</v>
      </c>
      <c r="AS23" s="11">
        <v>0.98760989941411348</v>
      </c>
      <c r="AT23" s="11">
        <v>5.4363964372440456</v>
      </c>
      <c r="AU23" s="11">
        <v>1.1293566458082724</v>
      </c>
      <c r="AV23" s="11">
        <v>2.8883641046812558</v>
      </c>
      <c r="AW23" s="11">
        <v>0.41077678732567319</v>
      </c>
      <c r="AX23" s="11">
        <v>2.6859674573542653</v>
      </c>
      <c r="AY23" s="11">
        <v>0.4032830874924227</v>
      </c>
      <c r="AZ23" s="11">
        <v>4.8726830975335291</v>
      </c>
      <c r="BA23" s="11">
        <v>0.94921157962010294</v>
      </c>
      <c r="BB23" s="11">
        <v>10.944734511997849</v>
      </c>
      <c r="BC23" s="11">
        <v>1.6315645355790958</v>
      </c>
      <c r="BE23" s="16">
        <f t="shared" si="28"/>
        <v>15.828708243214503</v>
      </c>
      <c r="BF23" s="16">
        <f t="shared" si="29"/>
        <v>6.3176349240544188E-2</v>
      </c>
      <c r="BG23" s="16">
        <f t="shared" si="30"/>
        <v>6.6304585823580703E-2</v>
      </c>
      <c r="BH23" s="16">
        <f t="shared" si="31"/>
        <v>80.255265844318657</v>
      </c>
      <c r="BI23" s="16">
        <f t="shared" si="32"/>
        <v>0.655601269366756</v>
      </c>
      <c r="BJ23" s="16">
        <f t="shared" si="33"/>
        <v>26.738955236234737</v>
      </c>
      <c r="BK23" s="16">
        <f t="shared" si="34"/>
        <v>6.3086255655611725E-3</v>
      </c>
      <c r="BL23" s="16">
        <f t="shared" si="35"/>
        <v>1.124097812634661</v>
      </c>
      <c r="BM23" s="16">
        <f t="shared" si="36"/>
        <v>28.5980389781414</v>
      </c>
      <c r="BN23" s="16">
        <f t="shared" si="37"/>
        <v>3.0733070632159281E-2</v>
      </c>
      <c r="BO23" s="16">
        <f t="shared" si="38"/>
        <v>2.601520651457268</v>
      </c>
      <c r="BP23" s="16">
        <f t="shared" si="39"/>
        <v>6.653578905273029E-2</v>
      </c>
      <c r="BQ23" s="16">
        <f t="shared" si="40"/>
        <v>5.9041291206813975</v>
      </c>
      <c r="BR23" s="16">
        <f t="shared" si="41"/>
        <v>11.665124080685635</v>
      </c>
      <c r="BS23" s="16">
        <f t="shared" si="42"/>
        <v>16.393152427573376</v>
      </c>
      <c r="BT23" s="16">
        <f t="shared" si="43"/>
        <v>6.8311188856635729E-2</v>
      </c>
      <c r="BU23" s="16">
        <f t="shared" si="44"/>
        <v>0.6543230473425109</v>
      </c>
      <c r="BV23" s="16">
        <f t="shared" si="45"/>
        <v>0.23282629266787333</v>
      </c>
      <c r="BW23" s="16">
        <f t="shared" si="46"/>
        <v>0.92355086894510663</v>
      </c>
      <c r="BX23" s="16">
        <f t="shared" si="47"/>
        <v>0.8980587053382374</v>
      </c>
      <c r="BY23" s="16">
        <f t="shared" si="48"/>
        <v>1.1096720756511955</v>
      </c>
      <c r="BZ23" s="16">
        <f t="shared" si="49"/>
        <v>0.89763697059156844</v>
      </c>
      <c r="CA23" s="16">
        <f t="shared" si="50"/>
        <v>1.0984231109567026</v>
      </c>
      <c r="CB23" s="16">
        <f t="shared" si="51"/>
        <v>1.131455361861097</v>
      </c>
      <c r="CC23" s="16">
        <f t="shared" si="52"/>
        <v>0.74219124300719674</v>
      </c>
      <c r="CD23" s="16">
        <f t="shared" si="53"/>
        <v>0.90427318454927397</v>
      </c>
      <c r="CE23" s="16">
        <f t="shared" si="54"/>
        <v>1.1431825141996672</v>
      </c>
      <c r="CF23" s="16">
        <f t="shared" si="55"/>
        <v>0.91494330089592391</v>
      </c>
    </row>
    <row r="24" spans="1:84" x14ac:dyDescent="0.2">
      <c r="A24" s="8">
        <v>1</v>
      </c>
      <c r="B24" s="9" t="s">
        <v>37</v>
      </c>
      <c r="C24" s="8" t="s">
        <v>38</v>
      </c>
      <c r="E24" s="23" t="s">
        <v>171</v>
      </c>
      <c r="F24" s="12">
        <v>2.6360725731253076</v>
      </c>
      <c r="G24" s="13">
        <v>7.2864632252847699</v>
      </c>
      <c r="H24" s="14">
        <v>99.265991149788988</v>
      </c>
      <c r="I24" s="11">
        <v>18.333318958794084</v>
      </c>
      <c r="J24" s="11">
        <v>48.327959281635309</v>
      </c>
      <c r="K24" s="11">
        <v>1.1913588516746412</v>
      </c>
      <c r="L24" s="11">
        <v>9.6180746935072232</v>
      </c>
      <c r="M24" s="11">
        <v>0.10249829258154569</v>
      </c>
      <c r="N24" s="11">
        <v>1.8509353420103167</v>
      </c>
      <c r="O24" s="11">
        <v>4.0826053451270568</v>
      </c>
      <c r="P24" s="11">
        <v>0.14622600573435235</v>
      </c>
      <c r="Q24" s="11">
        <v>1.1520169139206142</v>
      </c>
      <c r="R24" s="11">
        <v>2.6750739814291928E-2</v>
      </c>
      <c r="S24" s="11">
        <v>19.417864723362104</v>
      </c>
      <c r="T24" s="11">
        <v>2931.18631</v>
      </c>
      <c r="U24" s="11"/>
      <c r="V24" s="11">
        <v>3.0726354691342159</v>
      </c>
      <c r="W24" s="11">
        <v>148.07377339926188</v>
      </c>
      <c r="X24" s="11">
        <v>118.15993226165398</v>
      </c>
      <c r="Y24" s="11">
        <v>26.629955309399087</v>
      </c>
      <c r="Z24" s="11">
        <v>57.184168474143306</v>
      </c>
      <c r="AA24" s="11">
        <v>43.043542294846496</v>
      </c>
      <c r="AB24" s="11">
        <v>72.361847325821302</v>
      </c>
      <c r="AC24" s="11">
        <v>24.962594133423245</v>
      </c>
      <c r="AD24" s="11">
        <v>112.79634277838041</v>
      </c>
      <c r="AE24" s="11">
        <v>133.14225224743711</v>
      </c>
      <c r="AF24" s="11">
        <v>38.629356559377726</v>
      </c>
      <c r="AG24" s="11">
        <v>290.18331029397746</v>
      </c>
      <c r="AH24" s="11">
        <v>21.05982905982906</v>
      </c>
      <c r="AI24" s="11">
        <v>0.46392358559882441</v>
      </c>
      <c r="AJ24" s="11">
        <v>5.5549020027099898</v>
      </c>
      <c r="AK24" s="11">
        <v>459.50115724871637</v>
      </c>
      <c r="AL24" s="11">
        <v>50.33306256099393</v>
      </c>
      <c r="AM24" s="11">
        <v>111.09350794897101</v>
      </c>
      <c r="AN24" s="11">
        <v>12.629088930936614</v>
      </c>
      <c r="AO24" s="11">
        <v>48.761773280728299</v>
      </c>
      <c r="AP24" s="11">
        <v>8.6844086092261321</v>
      </c>
      <c r="AQ24" s="11">
        <v>1.9186404176362974</v>
      </c>
      <c r="AR24" s="11">
        <v>8.2164421893699426</v>
      </c>
      <c r="AS24" s="11">
        <v>1.1964360616215919</v>
      </c>
      <c r="AT24" s="11">
        <v>6.5031461303527491</v>
      </c>
      <c r="AU24" s="11">
        <v>1.3681591008157579</v>
      </c>
      <c r="AV24" s="11">
        <v>3.6399171945063036</v>
      </c>
      <c r="AW24" s="11">
        <v>0.5331969248575239</v>
      </c>
      <c r="AX24" s="11">
        <v>3.6129689094968529</v>
      </c>
      <c r="AY24" s="11">
        <v>0.53759270842641427</v>
      </c>
      <c r="AZ24" s="11">
        <v>7.7899521974910346</v>
      </c>
      <c r="BA24" s="11">
        <v>1.4690516970951755</v>
      </c>
      <c r="BB24" s="11">
        <v>16.105790435420523</v>
      </c>
      <c r="BC24" s="11">
        <v>2.1222890857109888</v>
      </c>
      <c r="BE24" s="16">
        <f t="shared" si="28"/>
        <v>18.01732808194215</v>
      </c>
      <c r="BF24" s="16">
        <f t="shared" si="29"/>
        <v>5.5502125256976877E-2</v>
      </c>
      <c r="BG24" s="16">
        <f t="shared" si="30"/>
        <v>6.4983261042495133E-2</v>
      </c>
      <c r="BH24" s="16">
        <f t="shared" si="31"/>
        <v>93.386960611217901</v>
      </c>
      <c r="BI24" s="16">
        <f t="shared" si="32"/>
        <v>0.82943159121112098</v>
      </c>
      <c r="BJ24" s="16">
        <f t="shared" si="33"/>
        <v>23.886275942375814</v>
      </c>
      <c r="BK24" s="16">
        <f t="shared" si="34"/>
        <v>1.4591324066535261E-3</v>
      </c>
      <c r="BL24" s="16">
        <f t="shared" si="35"/>
        <v>1.0591570880867585</v>
      </c>
      <c r="BM24" s="16">
        <f t="shared" si="36"/>
        <v>20.30573045633426</v>
      </c>
      <c r="BN24" s="16">
        <f t="shared" si="37"/>
        <v>2.5304942691584526E-2</v>
      </c>
      <c r="BO24" s="16">
        <f t="shared" si="38"/>
        <v>7.8783312731216526</v>
      </c>
      <c r="BP24" s="16">
        <f t="shared" si="39"/>
        <v>5.6570205213446842E-2</v>
      </c>
      <c r="BQ24" s="16">
        <f t="shared" si="40"/>
        <v>6.4450922676483131</v>
      </c>
      <c r="BR24" s="16">
        <f t="shared" si="41"/>
        <v>15.828192971834104</v>
      </c>
      <c r="BS24" s="16">
        <f t="shared" si="42"/>
        <v>159.88301499516405</v>
      </c>
      <c r="BT24" s="16">
        <f t="shared" si="43"/>
        <v>7.9759702028317676E-3</v>
      </c>
      <c r="BU24" s="16">
        <f t="shared" si="44"/>
        <v>0.68946583455299215</v>
      </c>
      <c r="BV24" s="16">
        <f t="shared" si="45"/>
        <v>0.19170411129988277</v>
      </c>
      <c r="BW24" s="16">
        <f t="shared" si="46"/>
        <v>1.0718495188355919</v>
      </c>
      <c r="BX24" s="16">
        <f t="shared" si="47"/>
        <v>0.88748116445782155</v>
      </c>
      <c r="BY24" s="16">
        <f t="shared" si="48"/>
        <v>1.0455647463837696</v>
      </c>
      <c r="BZ24" s="16">
        <f t="shared" si="49"/>
        <v>1.0700345297373173</v>
      </c>
      <c r="CA24" s="16">
        <f t="shared" si="50"/>
        <v>1.0945900721261523</v>
      </c>
      <c r="CB24" s="16">
        <f t="shared" si="51"/>
        <v>1.2218025680336124</v>
      </c>
      <c r="CC24" s="16">
        <f t="shared" si="52"/>
        <v>0.17166263607688542</v>
      </c>
      <c r="CD24" s="16">
        <f t="shared" si="53"/>
        <v>1.2269917032429538</v>
      </c>
      <c r="CE24" s="16">
        <f t="shared" si="54"/>
        <v>1.1204010524568127</v>
      </c>
      <c r="CF24" s="16">
        <f t="shared" si="55"/>
        <v>0.99877456495402339</v>
      </c>
    </row>
    <row r="25" spans="1:84" x14ac:dyDescent="0.2">
      <c r="A25" s="8">
        <v>1</v>
      </c>
      <c r="B25" s="9" t="s">
        <v>39</v>
      </c>
      <c r="C25" s="8" t="s">
        <v>40</v>
      </c>
      <c r="E25" s="20" t="s">
        <v>168</v>
      </c>
      <c r="F25" s="12">
        <v>6.855945371313684</v>
      </c>
      <c r="G25" s="13">
        <v>29.127900299418798</v>
      </c>
      <c r="H25" s="14">
        <v>55.041832984740239</v>
      </c>
      <c r="I25" s="11">
        <v>8.0851473910475207</v>
      </c>
      <c r="J25" s="11">
        <v>55.43132883204116</v>
      </c>
      <c r="K25" s="11">
        <v>0.31364643596140601</v>
      </c>
      <c r="L25" s="11">
        <v>0.51122783617438017</v>
      </c>
      <c r="M25" s="11">
        <v>9.6997270375945674E-2</v>
      </c>
      <c r="N25" s="11">
        <v>0.18282418032786885</v>
      </c>
      <c r="O25" s="11">
        <v>16.320362537764353</v>
      </c>
      <c r="P25" s="11">
        <v>1.9291607911568396</v>
      </c>
      <c r="Q25" s="11">
        <v>2.4155260251816655</v>
      </c>
      <c r="R25" s="11">
        <v>3.3021171372244612E-2</v>
      </c>
      <c r="S25" s="11">
        <v>2.3928405848505929</v>
      </c>
      <c r="T25" s="11">
        <v>93.634562000000003</v>
      </c>
      <c r="U25" s="11"/>
      <c r="V25" s="11">
        <v>0.68055985637948857</v>
      </c>
      <c r="W25" s="11">
        <v>16.894468228710949</v>
      </c>
      <c r="X25" s="11">
        <v>14.044199052579724</v>
      </c>
      <c r="Y25" s="11">
        <v>1.7590159565932386</v>
      </c>
      <c r="Z25" s="11">
        <v>1.0652827462641492</v>
      </c>
      <c r="AA25" s="11">
        <v>1.7723893479994568</v>
      </c>
      <c r="AB25" s="11">
        <v>10.074193548387097</v>
      </c>
      <c r="AC25" s="11">
        <v>6.4876045396590856</v>
      </c>
      <c r="AD25" s="11">
        <v>48.980373175435325</v>
      </c>
      <c r="AE25" s="11">
        <v>307.10333772407222</v>
      </c>
      <c r="AF25" s="11">
        <v>20.487197903981066</v>
      </c>
      <c r="AG25" s="11">
        <v>228.55402934435807</v>
      </c>
      <c r="AH25" s="11">
        <v>6.254520112910309</v>
      </c>
      <c r="AI25" s="11">
        <v>0.24675217211419115</v>
      </c>
      <c r="AJ25" s="11">
        <v>0.53016867769791387</v>
      </c>
      <c r="AK25" s="11">
        <v>733.13485113835384</v>
      </c>
      <c r="AL25" s="11">
        <v>16.109134975633999</v>
      </c>
      <c r="AM25" s="11">
        <v>28.477687149027528</v>
      </c>
      <c r="AN25" s="11">
        <v>3.8063173440269016</v>
      </c>
      <c r="AO25" s="11">
        <v>14.905484611685425</v>
      </c>
      <c r="AP25" s="11">
        <v>3.1928448476875313</v>
      </c>
      <c r="AQ25" s="11">
        <v>0.99835777308677365</v>
      </c>
      <c r="AR25" s="11">
        <v>3.0587393405353387</v>
      </c>
      <c r="AS25" s="11">
        <v>0.49824643699403615</v>
      </c>
      <c r="AT25" s="11">
        <v>3.0107545635437707</v>
      </c>
      <c r="AU25" s="11">
        <v>0.64696495602852022</v>
      </c>
      <c r="AV25" s="11">
        <v>1.7371184507381419</v>
      </c>
      <c r="AW25" s="11">
        <v>0.24902690816503673</v>
      </c>
      <c r="AX25" s="11">
        <v>1.6196327097015677</v>
      </c>
      <c r="AY25" s="11">
        <v>0.23138859585808674</v>
      </c>
      <c r="AZ25" s="11">
        <v>5.6977256477528098</v>
      </c>
      <c r="BA25" s="11">
        <v>0.40871635825444197</v>
      </c>
      <c r="BB25" s="11">
        <v>2.5728086092991482</v>
      </c>
      <c r="BC25" s="11">
        <v>0.68100252400862893</v>
      </c>
      <c r="BE25" s="16">
        <f t="shared" si="28"/>
        <v>88.834446728090612</v>
      </c>
      <c r="BF25" s="16">
        <f t="shared" si="29"/>
        <v>1.1256894558716117E-2</v>
      </c>
      <c r="BG25" s="16">
        <f t="shared" si="30"/>
        <v>3.8792915056650515E-2</v>
      </c>
      <c r="BH25" s="16">
        <f t="shared" si="31"/>
        <v>65.046301150526887</v>
      </c>
      <c r="BI25" s="16">
        <f t="shared" si="32"/>
        <v>1.0752110381226221</v>
      </c>
      <c r="BJ25" s="16">
        <f t="shared" si="33"/>
        <v>14.828170659445432</v>
      </c>
      <c r="BK25" s="16">
        <f t="shared" si="34"/>
        <v>4.0841767966788237E-3</v>
      </c>
      <c r="BL25" s="16">
        <f t="shared" si="35"/>
        <v>0.29595509755333893</v>
      </c>
      <c r="BM25" s="16">
        <f t="shared" si="36"/>
        <v>92.386395567759237</v>
      </c>
      <c r="BN25" s="16">
        <f t="shared" si="37"/>
        <v>3.0519192808706689E-2</v>
      </c>
      <c r="BO25" s="16">
        <f t="shared" si="38"/>
        <v>1.2521123362315343</v>
      </c>
      <c r="BP25" s="16">
        <f t="shared" si="39"/>
        <v>5.0147162420021749E-2</v>
      </c>
      <c r="BQ25" s="16">
        <f t="shared" si="40"/>
        <v>1.7370368619538725</v>
      </c>
      <c r="BR25" s="16">
        <f t="shared" si="41"/>
        <v>28.268381303404581</v>
      </c>
      <c r="BS25" s="16">
        <f t="shared" si="42"/>
        <v>11.581058139234319</v>
      </c>
      <c r="BT25" s="16">
        <f t="shared" si="43"/>
        <v>0.23860551921328615</v>
      </c>
      <c r="BU25" s="16">
        <f t="shared" si="44"/>
        <v>0.5016607047977063</v>
      </c>
      <c r="BV25" s="16">
        <f t="shared" si="45"/>
        <v>0.23120600612656581</v>
      </c>
      <c r="BW25" s="16">
        <f t="shared" si="46"/>
        <v>4.5276834193675189E-2</v>
      </c>
      <c r="BX25" s="16">
        <f t="shared" si="47"/>
        <v>8.2863528777406353E-2</v>
      </c>
      <c r="BY25" s="16">
        <f t="shared" si="48"/>
        <v>0.29215705582758039</v>
      </c>
      <c r="BZ25" s="16">
        <f t="shared" si="49"/>
        <v>0.38759340764678135</v>
      </c>
      <c r="CA25" s="16">
        <f t="shared" si="50"/>
        <v>0.63623959316341272</v>
      </c>
      <c r="CB25" s="16">
        <f t="shared" si="51"/>
        <v>1.1924571102763561</v>
      </c>
      <c r="CC25" s="16">
        <f t="shared" si="52"/>
        <v>0.48049138784456746</v>
      </c>
      <c r="CD25" s="16">
        <f t="shared" si="53"/>
        <v>2.1913473878608203</v>
      </c>
      <c r="CE25" s="16">
        <f t="shared" si="54"/>
        <v>0.66884336304569847</v>
      </c>
      <c r="CF25" s="16">
        <f t="shared" si="55"/>
        <v>0.26918283929240239</v>
      </c>
    </row>
    <row r="26" spans="1:84" x14ac:dyDescent="0.2">
      <c r="A26" s="8">
        <v>1</v>
      </c>
      <c r="B26" s="9" t="s">
        <v>39</v>
      </c>
      <c r="C26" s="8" t="s">
        <v>41</v>
      </c>
      <c r="E26" s="24" t="s">
        <v>172</v>
      </c>
      <c r="F26" s="12">
        <v>3.6579742400520359</v>
      </c>
      <c r="G26" s="13">
        <v>23.802419183076832</v>
      </c>
      <c r="H26" s="14">
        <v>93.693824226300507</v>
      </c>
      <c r="I26" s="11">
        <v>12.297146199789973</v>
      </c>
      <c r="J26" s="11">
        <v>44.982644024985504</v>
      </c>
      <c r="K26" s="11">
        <v>0.68846990601135405</v>
      </c>
      <c r="L26" s="11">
        <v>4.852840054263476</v>
      </c>
      <c r="M26" s="11">
        <v>5.4349978644526412E-2</v>
      </c>
      <c r="N26" s="11">
        <v>2.4080245901639348</v>
      </c>
      <c r="O26" s="11">
        <v>13.336495468277949</v>
      </c>
      <c r="P26" s="11">
        <v>0.93396421547097486</v>
      </c>
      <c r="Q26" s="11">
        <v>2.9291455898417986</v>
      </c>
      <c r="R26" s="11">
        <v>8.2671709622598025E-2</v>
      </c>
      <c r="S26" s="11">
        <v>11.528284156948818</v>
      </c>
      <c r="T26" s="11">
        <v>256.43374699999998</v>
      </c>
      <c r="U26" s="11"/>
      <c r="V26" s="11">
        <v>1.6192283397710499</v>
      </c>
      <c r="W26" s="11">
        <v>74.372387311173213</v>
      </c>
      <c r="X26" s="11">
        <v>66.952345376639855</v>
      </c>
      <c r="Y26" s="11">
        <v>13.777765888946458</v>
      </c>
      <c r="Z26" s="11">
        <v>33.074014320333156</v>
      </c>
      <c r="AA26" s="11">
        <v>29.550151075911693</v>
      </c>
      <c r="AB26" s="11">
        <v>69.696774193548379</v>
      </c>
      <c r="AC26" s="11">
        <v>14.367294382479301</v>
      </c>
      <c r="AD26" s="11">
        <v>101.41133991473502</v>
      </c>
      <c r="AE26" s="11">
        <v>384.71143052290626</v>
      </c>
      <c r="AF26" s="11">
        <v>22.086953911596712</v>
      </c>
      <c r="AG26" s="11">
        <v>187.63432458544915</v>
      </c>
      <c r="AH26" s="11">
        <v>11.359083535720313</v>
      </c>
      <c r="AI26" s="11">
        <v>0.41009515928837398</v>
      </c>
      <c r="AJ26" s="11">
        <v>3.3916817290768613</v>
      </c>
      <c r="AK26" s="11">
        <v>452.88966725043787</v>
      </c>
      <c r="AL26" s="11">
        <v>30.561274326872294</v>
      </c>
      <c r="AM26" s="11">
        <v>57.324049744001186</v>
      </c>
      <c r="AN26" s="11">
        <v>7.1268722464308425</v>
      </c>
      <c r="AO26" s="11">
        <v>26.256814821656178</v>
      </c>
      <c r="AP26" s="11">
        <v>5.0151177307184964</v>
      </c>
      <c r="AQ26" s="11">
        <v>1.1100552269073731</v>
      </c>
      <c r="AR26" s="11">
        <v>4.3118792465696405</v>
      </c>
      <c r="AS26" s="11">
        <v>0.65522819111544484</v>
      </c>
      <c r="AT26" s="11">
        <v>3.6498298246733447</v>
      </c>
      <c r="AU26" s="11">
        <v>0.76242331741207159</v>
      </c>
      <c r="AV26" s="11">
        <v>2.0988524988323545</v>
      </c>
      <c r="AW26" s="11">
        <v>0.31883779873849888</v>
      </c>
      <c r="AX26" s="11">
        <v>2.0561860185318981</v>
      </c>
      <c r="AY26" s="11">
        <v>0.29566320581866634</v>
      </c>
      <c r="AZ26" s="11">
        <v>4.9792071479255746</v>
      </c>
      <c r="BA26" s="11">
        <v>0.75470891895498438</v>
      </c>
      <c r="BB26" s="11">
        <v>8.615682748852084</v>
      </c>
      <c r="BC26" s="11">
        <v>1.4870871442637406</v>
      </c>
      <c r="BE26" s="16">
        <f t="shared" si="28"/>
        <v>21.778230472848914</v>
      </c>
      <c r="BF26" s="16">
        <f t="shared" si="29"/>
        <v>4.5917412860824833E-2</v>
      </c>
      <c r="BG26" s="16">
        <f t="shared" si="30"/>
        <v>5.598615278910099E-2</v>
      </c>
      <c r="BH26" s="16">
        <f t="shared" si="31"/>
        <v>76.094996242058528</v>
      </c>
      <c r="BI26" s="16">
        <f t="shared" si="32"/>
        <v>0.7473516987919554</v>
      </c>
      <c r="BJ26" s="16">
        <f t="shared" si="33"/>
        <v>22.828086980586836</v>
      </c>
      <c r="BK26" s="16">
        <f t="shared" si="34"/>
        <v>6.7228370127054363E-3</v>
      </c>
      <c r="BL26" s="16">
        <f t="shared" si="35"/>
        <v>0.93747638432937497</v>
      </c>
      <c r="BM26" s="16">
        <f t="shared" si="36"/>
        <v>29.90001657447289</v>
      </c>
      <c r="BN26" s="16">
        <f t="shared" si="37"/>
        <v>3.3348807326969744E-2</v>
      </c>
      <c r="BO26" s="16">
        <f t="shared" si="38"/>
        <v>3.1362503416308125</v>
      </c>
      <c r="BP26" s="16">
        <f t="shared" si="39"/>
        <v>6.0609634909925519E-2</v>
      </c>
      <c r="BQ26" s="16">
        <f t="shared" si="40"/>
        <v>5.4445433345976939</v>
      </c>
      <c r="BR26" s="16">
        <f t="shared" si="41"/>
        <v>15.258363325683955</v>
      </c>
      <c r="BS26" s="16">
        <f t="shared" si="42"/>
        <v>20.853110374859146</v>
      </c>
      <c r="BT26" s="16">
        <f t="shared" si="43"/>
        <v>7.5949671598352336E-2</v>
      </c>
      <c r="BU26" s="16">
        <f t="shared" si="44"/>
        <v>0.72024688173742069</v>
      </c>
      <c r="BV26" s="16">
        <f t="shared" si="45"/>
        <v>0.25264247974977078</v>
      </c>
      <c r="BW26" s="16">
        <f t="shared" si="46"/>
        <v>0.92423343399749081</v>
      </c>
      <c r="BX26" s="16">
        <f t="shared" si="47"/>
        <v>0.90833825142728408</v>
      </c>
      <c r="BY26" s="16">
        <f t="shared" si="48"/>
        <v>0.92544559163808005</v>
      </c>
      <c r="BZ26" s="16">
        <f t="shared" si="49"/>
        <v>0.85337949866735507</v>
      </c>
      <c r="CA26" s="16">
        <f t="shared" si="50"/>
        <v>0.84204722001706123</v>
      </c>
      <c r="CB26" s="16">
        <f t="shared" si="51"/>
        <v>1.0018015596703922</v>
      </c>
      <c r="CC26" s="16">
        <f t="shared" si="52"/>
        <v>0.79092200149475711</v>
      </c>
      <c r="CD26" s="16">
        <f t="shared" si="53"/>
        <v>1.1828188624561204</v>
      </c>
      <c r="CE26" s="16">
        <f t="shared" si="54"/>
        <v>0.96527849636381013</v>
      </c>
      <c r="CF26" s="16">
        <f t="shared" si="55"/>
        <v>0.84372281645710423</v>
      </c>
    </row>
    <row r="27" spans="1:84" x14ac:dyDescent="0.2">
      <c r="A27" s="8">
        <v>1</v>
      </c>
      <c r="B27" s="9" t="s">
        <v>39</v>
      </c>
      <c r="C27" s="8" t="s">
        <v>42</v>
      </c>
      <c r="E27" s="20" t="s">
        <v>168</v>
      </c>
      <c r="F27" s="12">
        <v>6.7772369597522575</v>
      </c>
      <c r="G27" s="13">
        <v>38.345123932817287</v>
      </c>
      <c r="H27" s="14">
        <v>57.322137854829329</v>
      </c>
      <c r="I27" s="11">
        <v>7.2651665288867981</v>
      </c>
      <c r="J27" s="11">
        <v>49.237755118326625</v>
      </c>
      <c r="K27" s="11">
        <v>0.67992016404647992</v>
      </c>
      <c r="L27" s="11">
        <v>1.7606945671008554</v>
      </c>
      <c r="M27" s="11">
        <v>0.13581602199857185</v>
      </c>
      <c r="N27" s="11">
        <v>0.50118118710165849</v>
      </c>
      <c r="O27" s="11">
        <v>21.484772939557526</v>
      </c>
      <c r="P27" s="11">
        <v>1.6143895974708775</v>
      </c>
      <c r="Q27" s="11">
        <v>1.829278667619318</v>
      </c>
      <c r="R27" s="11">
        <v>6.1767802661326421E-2</v>
      </c>
      <c r="S27" s="11">
        <v>6.2462070185368619</v>
      </c>
      <c r="T27" s="11">
        <v>2899.5475999999999</v>
      </c>
      <c r="U27" s="11"/>
      <c r="V27" s="11">
        <v>0.75809125434405777</v>
      </c>
      <c r="W27" s="11">
        <v>25.935966814777288</v>
      </c>
      <c r="X27" s="11">
        <v>22.708227531728518</v>
      </c>
      <c r="Y27" s="11">
        <v>3.0743096921543893</v>
      </c>
      <c r="Z27" s="11">
        <v>16.841713173084138</v>
      </c>
      <c r="AA27" s="11">
        <v>12.142350613580009</v>
      </c>
      <c r="AB27" s="11">
        <v>20.060815743532775</v>
      </c>
      <c r="AC27" s="11">
        <v>7.1240553077781543</v>
      </c>
      <c r="AD27" s="11">
        <v>38.474642696150831</v>
      </c>
      <c r="AE27" s="11">
        <v>289.87548911362165</v>
      </c>
      <c r="AF27" s="11">
        <v>29.665973067157335</v>
      </c>
      <c r="AG27" s="11">
        <v>445.40237314852521</v>
      </c>
      <c r="AH27" s="11">
        <v>12.66096866096866</v>
      </c>
      <c r="AI27" s="11">
        <v>0.27773695811903015</v>
      </c>
      <c r="AJ27" s="11">
        <v>0.60422104108449137</v>
      </c>
      <c r="AK27" s="11">
        <v>544.73955292024777</v>
      </c>
      <c r="AL27" s="11">
        <v>24.819611786673651</v>
      </c>
      <c r="AM27" s="11">
        <v>46.370770811162018</v>
      </c>
      <c r="AN27" s="11">
        <v>5.4939032716951921</v>
      </c>
      <c r="AO27" s="11">
        <v>21.567898902605165</v>
      </c>
      <c r="AP27" s="11">
        <v>4.2315304405919285</v>
      </c>
      <c r="AQ27" s="11">
        <v>1.154083959021531</v>
      </c>
      <c r="AR27" s="11">
        <v>4.2460074178751563</v>
      </c>
      <c r="AS27" s="11">
        <v>0.71611501498518626</v>
      </c>
      <c r="AT27" s="11">
        <v>4.2454538601631402</v>
      </c>
      <c r="AU27" s="11">
        <v>0.9559573204417795</v>
      </c>
      <c r="AV27" s="11">
        <v>2.6925414863471286</v>
      </c>
      <c r="AW27" s="11">
        <v>0.43365369119650737</v>
      </c>
      <c r="AX27" s="11">
        <v>2.7451865732736445</v>
      </c>
      <c r="AY27" s="11">
        <v>0.41263872754892328</v>
      </c>
      <c r="AZ27" s="11">
        <v>11.268790061023601</v>
      </c>
      <c r="BA27" s="11">
        <v>0.92536341677646039</v>
      </c>
      <c r="BB27" s="11">
        <v>4.4705946326167281</v>
      </c>
      <c r="BC27" s="11">
        <v>1.2235937074287169</v>
      </c>
      <c r="BE27" s="16">
        <f t="shared" si="28"/>
        <v>99.629335636682924</v>
      </c>
      <c r="BF27" s="16">
        <f t="shared" si="29"/>
        <v>1.0037204339560063E-2</v>
      </c>
      <c r="BG27" s="16">
        <f t="shared" si="30"/>
        <v>9.3586315102767562E-2</v>
      </c>
      <c r="BH27" s="16">
        <f t="shared" si="31"/>
        <v>67.842736102091806</v>
      </c>
      <c r="BI27" s="16">
        <f t="shared" si="32"/>
        <v>0.71572950101547217</v>
      </c>
      <c r="BJ27" s="16">
        <f t="shared" si="33"/>
        <v>14.155252690084387</v>
      </c>
      <c r="BK27" s="16">
        <f t="shared" si="34"/>
        <v>8.5019114724670681E-3</v>
      </c>
      <c r="BL27" s="16">
        <f t="shared" si="35"/>
        <v>0.85974726025914427</v>
      </c>
      <c r="BM27" s="16">
        <f t="shared" si="36"/>
        <v>63.676436403297515</v>
      </c>
      <c r="BN27" s="16">
        <f t="shared" si="37"/>
        <v>3.8228574254248547E-2</v>
      </c>
      <c r="BO27" s="16">
        <f t="shared" si="38"/>
        <v>1.1331085572436097</v>
      </c>
      <c r="BP27" s="16">
        <f t="shared" si="39"/>
        <v>5.3702065162086969E-2</v>
      </c>
      <c r="BQ27" s="16">
        <f t="shared" si="40"/>
        <v>3.125630698407126</v>
      </c>
      <c r="BR27" s="16">
        <f t="shared" si="41"/>
        <v>61.306560748136327</v>
      </c>
      <c r="BS27" s="16">
        <f t="shared" si="42"/>
        <v>399.10270307930324</v>
      </c>
      <c r="BT27" s="16">
        <f t="shared" si="43"/>
        <v>0.22220957923702839</v>
      </c>
      <c r="BU27" s="16">
        <f t="shared" si="44"/>
        <v>1.0030924584881502</v>
      </c>
      <c r="BV27" s="16">
        <f t="shared" si="45"/>
        <v>0.28961041101703444</v>
      </c>
      <c r="BW27" s="16">
        <f t="shared" si="46"/>
        <v>0.79659906903854671</v>
      </c>
      <c r="BX27" s="16">
        <f t="shared" si="47"/>
        <v>0.6317560792993463</v>
      </c>
      <c r="BY27" s="16">
        <f t="shared" si="48"/>
        <v>0.84871397853814845</v>
      </c>
      <c r="BZ27" s="16">
        <f t="shared" si="49"/>
        <v>0.74950849888513604</v>
      </c>
      <c r="CA27" s="16">
        <f t="shared" si="50"/>
        <v>1.1529292574154735</v>
      </c>
      <c r="CB27" s="16">
        <f t="shared" si="51"/>
        <v>2.3665362997774122</v>
      </c>
      <c r="CC27" s="16">
        <f t="shared" si="52"/>
        <v>1.0002248791137727</v>
      </c>
      <c r="CD27" s="16">
        <f t="shared" si="53"/>
        <v>4.752446569622971</v>
      </c>
      <c r="CE27" s="16">
        <f t="shared" si="54"/>
        <v>1.6135571569442682</v>
      </c>
      <c r="CF27" s="16">
        <f t="shared" si="55"/>
        <v>0.48436861900001948</v>
      </c>
    </row>
    <row r="28" spans="1:84" x14ac:dyDescent="0.2">
      <c r="A28" s="8">
        <v>1</v>
      </c>
      <c r="B28" s="9" t="s">
        <v>39</v>
      </c>
      <c r="C28" s="8" t="s">
        <v>43</v>
      </c>
      <c r="E28" s="24" t="s">
        <v>172</v>
      </c>
      <c r="F28" s="12">
        <v>3.2063585825250893</v>
      </c>
      <c r="G28" s="13">
        <v>28.273968412643466</v>
      </c>
      <c r="H28" s="14">
        <v>99.716976120523498</v>
      </c>
      <c r="I28" s="11">
        <v>14.153442520403088</v>
      </c>
      <c r="J28" s="11">
        <v>45.381011897569969</v>
      </c>
      <c r="K28" s="11">
        <v>0.75613287764866721</v>
      </c>
      <c r="L28" s="11">
        <v>5.7129033191177729</v>
      </c>
      <c r="M28" s="11">
        <v>5.8306026479795742E-2</v>
      </c>
      <c r="N28" s="11">
        <v>3.0568795943530205</v>
      </c>
      <c r="O28" s="11">
        <v>15.841904501604136</v>
      </c>
      <c r="P28" s="11">
        <v>0.71762001727239222</v>
      </c>
      <c r="Q28" s="11">
        <v>3.1094261835910384</v>
      </c>
      <c r="R28" s="11">
        <v>0.10711776929928912</v>
      </c>
      <c r="S28" s="11">
        <v>14.751471628696759</v>
      </c>
      <c r="T28" s="11">
        <v>3301.6395600000001</v>
      </c>
      <c r="U28" s="11"/>
      <c r="V28" s="11">
        <v>1.901772084270817</v>
      </c>
      <c r="W28" s="11">
        <v>90.084189754526719</v>
      </c>
      <c r="X28" s="11">
        <v>77.819075663044615</v>
      </c>
      <c r="Y28" s="11">
        <v>14.670205083316485</v>
      </c>
      <c r="Z28" s="11">
        <v>50.913421090966168</v>
      </c>
      <c r="AA28" s="11">
        <v>28.616061540130815</v>
      </c>
      <c r="AB28" s="11">
        <v>76.521187113156657</v>
      </c>
      <c r="AC28" s="11">
        <v>16.661659637159147</v>
      </c>
      <c r="AD28" s="11">
        <v>106.70194339000024</v>
      </c>
      <c r="AE28" s="11">
        <v>413.50034842473997</v>
      </c>
      <c r="AF28" s="11">
        <v>20.894373681189411</v>
      </c>
      <c r="AG28" s="11">
        <v>133.23393657482166</v>
      </c>
      <c r="AH28" s="11">
        <v>12.922127255460587</v>
      </c>
      <c r="AI28" s="11">
        <v>0.39088905216752384</v>
      </c>
      <c r="AJ28" s="11">
        <v>3.8767401386020364</v>
      </c>
      <c r="AK28" s="11">
        <v>303.71350690730105</v>
      </c>
      <c r="AL28" s="11">
        <v>30.102700078325832</v>
      </c>
      <c r="AM28" s="11">
        <v>55.556771423353759</v>
      </c>
      <c r="AN28" s="11">
        <v>7.0563162501075078</v>
      </c>
      <c r="AO28" s="11">
        <v>26.407233559422391</v>
      </c>
      <c r="AP28" s="11">
        <v>4.7330525451201426</v>
      </c>
      <c r="AQ28" s="11">
        <v>1.0777249701080462</v>
      </c>
      <c r="AR28" s="11">
        <v>4.4300541311616852</v>
      </c>
      <c r="AS28" s="11">
        <v>0.61228804126782188</v>
      </c>
      <c r="AT28" s="11">
        <v>3.4604716246818308</v>
      </c>
      <c r="AU28" s="11">
        <v>0.71623713611081341</v>
      </c>
      <c r="AV28" s="11">
        <v>1.8937925340226422</v>
      </c>
      <c r="AW28" s="11">
        <v>0.30060085412485171</v>
      </c>
      <c r="AX28" s="11">
        <v>1.8586892944985174</v>
      </c>
      <c r="AY28" s="11">
        <v>0.27509248503261552</v>
      </c>
      <c r="AZ28" s="11">
        <v>3.5731495663728845</v>
      </c>
      <c r="BA28" s="11">
        <v>0.89156926406926418</v>
      </c>
      <c r="BB28" s="11">
        <v>9.132439459071783</v>
      </c>
      <c r="BC28" s="11">
        <v>1.6168916848165187</v>
      </c>
      <c r="BE28" s="16">
        <f t="shared" si="28"/>
        <v>14.589085114872855</v>
      </c>
      <c r="BF28" s="16">
        <f t="shared" si="29"/>
        <v>6.8544394122462771E-2</v>
      </c>
      <c r="BG28" s="16">
        <f t="shared" si="30"/>
        <v>5.3423955094928567E-2</v>
      </c>
      <c r="BH28" s="16">
        <f t="shared" si="31"/>
        <v>78.715560738140724</v>
      </c>
      <c r="BI28" s="16">
        <f t="shared" si="32"/>
        <v>0.61908667073636248</v>
      </c>
      <c r="BJ28" s="16">
        <f t="shared" si="33"/>
        <v>24.553122623082782</v>
      </c>
      <c r="BK28" s="16">
        <f t="shared" si="34"/>
        <v>7.5683190958575654E-3</v>
      </c>
      <c r="BL28" s="16">
        <f t="shared" si="35"/>
        <v>1.0422532615250018</v>
      </c>
      <c r="BM28" s="16">
        <f t="shared" si="36"/>
        <v>27.523625410827062</v>
      </c>
      <c r="BN28" s="16">
        <f t="shared" si="37"/>
        <v>2.7617948891517551E-2</v>
      </c>
      <c r="BO28" s="16">
        <f t="shared" si="38"/>
        <v>4.3329702471367533</v>
      </c>
      <c r="BP28" s="16">
        <f t="shared" si="39"/>
        <v>5.8514582212394112E-2</v>
      </c>
      <c r="BQ28" s="16">
        <f t="shared" si="40"/>
        <v>5.4982436641024588</v>
      </c>
      <c r="BR28" s="16">
        <f t="shared" si="41"/>
        <v>9.4135357092634155</v>
      </c>
      <c r="BS28" s="16">
        <f t="shared" si="42"/>
        <v>233.27466482027086</v>
      </c>
      <c r="BT28" s="16">
        <f t="shared" si="43"/>
        <v>5.0702860186692907E-2</v>
      </c>
      <c r="BU28" s="16">
        <f t="shared" si="44"/>
        <v>0.6804060176738117</v>
      </c>
      <c r="BV28" s="16">
        <f t="shared" si="45"/>
        <v>0.20922688554179961</v>
      </c>
      <c r="BW28" s="16">
        <f t="shared" si="46"/>
        <v>1.2361446565377388</v>
      </c>
      <c r="BX28" s="16">
        <f t="shared" si="47"/>
        <v>0.7642580286356695</v>
      </c>
      <c r="BY28" s="16">
        <f t="shared" si="48"/>
        <v>1.0288778494817392</v>
      </c>
      <c r="BZ28" s="16">
        <f t="shared" si="49"/>
        <v>0.78592582428943814</v>
      </c>
      <c r="CA28" s="16">
        <f t="shared" si="50"/>
        <v>0.70905321843181668</v>
      </c>
      <c r="CB28" s="16">
        <f t="shared" si="51"/>
        <v>0.80985151561787938</v>
      </c>
      <c r="CC28" s="16">
        <f t="shared" si="52"/>
        <v>0.89039048186559588</v>
      </c>
      <c r="CD28" s="16">
        <f t="shared" si="53"/>
        <v>0.72973145033049736</v>
      </c>
      <c r="CE28" s="16">
        <f t="shared" si="54"/>
        <v>0.92110267405049251</v>
      </c>
      <c r="CF28" s="16">
        <f t="shared" si="55"/>
        <v>0.85204457835153546</v>
      </c>
    </row>
    <row r="29" spans="1:84" x14ac:dyDescent="0.2">
      <c r="A29" s="8">
        <v>1</v>
      </c>
      <c r="B29" s="9" t="s">
        <v>44</v>
      </c>
      <c r="C29" s="8" t="s">
        <v>45</v>
      </c>
      <c r="E29" s="19" t="s">
        <v>167</v>
      </c>
      <c r="F29" s="12">
        <v>4.7123370279977346</v>
      </c>
      <c r="G29" s="13">
        <v>8.3601032469649308</v>
      </c>
      <c r="H29" s="14">
        <v>82.08751354902401</v>
      </c>
      <c r="I29" s="11">
        <v>12.650133003128088</v>
      </c>
      <c r="J29" s="11">
        <v>59.611690159736675</v>
      </c>
      <c r="K29" s="11">
        <v>0.81199404862987912</v>
      </c>
      <c r="L29" s="11">
        <v>6.5357832040840131</v>
      </c>
      <c r="M29" s="11">
        <v>9.9740305598861601E-2</v>
      </c>
      <c r="N29" s="11">
        <v>1.5528429716572043</v>
      </c>
      <c r="O29" s="11">
        <v>4.6841658492744509</v>
      </c>
      <c r="P29" s="11">
        <v>0.35841103645061001</v>
      </c>
      <c r="Q29" s="11">
        <v>0.94645961653422195</v>
      </c>
      <c r="R29" s="11">
        <v>3.5542469628927535E-2</v>
      </c>
      <c r="S29" s="11">
        <v>13.169154962684463</v>
      </c>
      <c r="T29" s="11">
        <v>1264.3469299999999</v>
      </c>
      <c r="U29" s="11"/>
      <c r="V29" s="11">
        <v>2.1240532645050099</v>
      </c>
      <c r="W29" s="11">
        <v>111.22983412754689</v>
      </c>
      <c r="X29" s="11">
        <v>77.495030511314226</v>
      </c>
      <c r="Y29" s="11">
        <v>24.252737024928951</v>
      </c>
      <c r="Z29" s="11">
        <v>37.495304264494493</v>
      </c>
      <c r="AA29" s="11">
        <v>35.042499117045232</v>
      </c>
      <c r="AB29" s="11">
        <v>49.032477866188501</v>
      </c>
      <c r="AC29" s="11">
        <v>16.224380413343624</v>
      </c>
      <c r="AD29" s="11">
        <v>87.706182062510791</v>
      </c>
      <c r="AE29" s="11">
        <v>146.02632173200342</v>
      </c>
      <c r="AF29" s="11">
        <v>28.540100528008278</v>
      </c>
      <c r="AG29" s="11">
        <v>237.88398849493944</v>
      </c>
      <c r="AH29" s="11">
        <v>16.888586956521738</v>
      </c>
      <c r="AI29" s="11">
        <v>0.31131578947368416</v>
      </c>
      <c r="AJ29" s="11">
        <v>3.9830523907937838</v>
      </c>
      <c r="AK29" s="11">
        <v>405.16795865633077</v>
      </c>
      <c r="AL29" s="11">
        <v>43.87818948860248</v>
      </c>
      <c r="AM29" s="11">
        <v>98.507336330103811</v>
      </c>
      <c r="AN29" s="11">
        <v>10.51108850577676</v>
      </c>
      <c r="AO29" s="11">
        <v>38.479868214242785</v>
      </c>
      <c r="AP29" s="11">
        <v>7.0001490370033919</v>
      </c>
      <c r="AQ29" s="11">
        <v>1.5703536067892503</v>
      </c>
      <c r="AR29" s="11">
        <v>6.3769228929446706</v>
      </c>
      <c r="AS29" s="11">
        <v>0.91791678090654316</v>
      </c>
      <c r="AT29" s="11">
        <v>4.9595391055132207</v>
      </c>
      <c r="AU29" s="11">
        <v>1.0257193679291909</v>
      </c>
      <c r="AV29" s="11">
        <v>2.6692963305647908</v>
      </c>
      <c r="AW29" s="11">
        <v>0.40447487048881248</v>
      </c>
      <c r="AX29" s="11">
        <v>2.5863553525925083</v>
      </c>
      <c r="AY29" s="11">
        <v>0.38735177130961673</v>
      </c>
      <c r="AZ29" s="11">
        <v>6.1338529693094879</v>
      </c>
      <c r="BA29" s="11">
        <v>1.1771074563999899</v>
      </c>
      <c r="BB29" s="11">
        <v>12.864373685811815</v>
      </c>
      <c r="BC29" s="11">
        <v>1.9881710781143476</v>
      </c>
      <c r="BE29" s="16">
        <f t="shared" si="28"/>
        <v>18.491688309497953</v>
      </c>
      <c r="BF29" s="16">
        <f t="shared" si="29"/>
        <v>5.4078350406023573E-2</v>
      </c>
      <c r="BG29" s="16">
        <f t="shared" si="30"/>
        <v>6.4188577972191407E-2</v>
      </c>
      <c r="BH29" s="16">
        <f t="shared" si="31"/>
        <v>90.649442414060275</v>
      </c>
      <c r="BI29" s="16">
        <f t="shared" si="32"/>
        <v>0.97685642869749334</v>
      </c>
      <c r="BJ29" s="16">
        <f t="shared" si="33"/>
        <v>28.046244455358647</v>
      </c>
      <c r="BK29" s="16">
        <f t="shared" si="34"/>
        <v>2.8096518526831847E-3</v>
      </c>
      <c r="BL29" s="16">
        <f t="shared" si="35"/>
        <v>1.0410289725355482</v>
      </c>
      <c r="BM29" s="16">
        <f t="shared" si="36"/>
        <v>22.019841432472798</v>
      </c>
      <c r="BN29" s="16">
        <f t="shared" si="37"/>
        <v>2.4609685083682747E-2</v>
      </c>
      <c r="BO29" s="16">
        <f t="shared" si="38"/>
        <v>2.6407100236285457</v>
      </c>
      <c r="BP29" s="16">
        <f t="shared" si="39"/>
        <v>4.8079454528687934E-2</v>
      </c>
      <c r="BQ29" s="16">
        <f t="shared" si="40"/>
        <v>6.1260249589590465</v>
      </c>
      <c r="BR29" s="16">
        <f t="shared" si="41"/>
        <v>18.80486066321328</v>
      </c>
      <c r="BS29" s="16">
        <f t="shared" si="42"/>
        <v>99.947323058765932</v>
      </c>
      <c r="BT29" s="16">
        <f t="shared" si="43"/>
        <v>2.8332590365807472E-2</v>
      </c>
      <c r="BU29" s="16">
        <f t="shared" si="44"/>
        <v>0.93606921800423837</v>
      </c>
      <c r="BV29" s="16">
        <f t="shared" si="45"/>
        <v>0.18643700820971779</v>
      </c>
      <c r="BW29" s="16">
        <f t="shared" si="46"/>
        <v>1.0185465725497056</v>
      </c>
      <c r="BX29" s="16">
        <f t="shared" si="47"/>
        <v>1.0471097741854223</v>
      </c>
      <c r="BY29" s="16">
        <f t="shared" si="48"/>
        <v>1.0276692719995542</v>
      </c>
      <c r="BZ29" s="16">
        <f t="shared" si="49"/>
        <v>1.2386551087474988</v>
      </c>
      <c r="CA29" s="16">
        <f t="shared" si="50"/>
        <v>1.4066219902621324</v>
      </c>
      <c r="CB29" s="16">
        <f t="shared" si="51"/>
        <v>1.2758488099618976</v>
      </c>
      <c r="CC29" s="16">
        <f t="shared" si="52"/>
        <v>0.330547276786257</v>
      </c>
      <c r="CD29" s="16">
        <f t="shared" si="53"/>
        <v>1.4577411366831998</v>
      </c>
      <c r="CE29" s="16">
        <f t="shared" si="54"/>
        <v>1.1066996202101966</v>
      </c>
      <c r="CF29" s="16">
        <f t="shared" si="55"/>
        <v>0.94932976273966319</v>
      </c>
    </row>
    <row r="30" spans="1:84" x14ac:dyDescent="0.2">
      <c r="A30" s="8">
        <v>1</v>
      </c>
      <c r="B30" s="9" t="s">
        <v>46</v>
      </c>
      <c r="C30" s="8" t="s">
        <v>47</v>
      </c>
      <c r="E30" s="19" t="s">
        <v>167</v>
      </c>
      <c r="F30" s="12">
        <v>3.6540210067338941</v>
      </c>
      <c r="G30" s="13">
        <v>1.937406212576021</v>
      </c>
      <c r="H30" s="14">
        <v>105.69869041834436</v>
      </c>
      <c r="I30" s="11">
        <v>16.479985790233659</v>
      </c>
      <c r="J30" s="11">
        <v>60.218214268189861</v>
      </c>
      <c r="K30" s="11">
        <v>0.95520634008770267</v>
      </c>
      <c r="L30" s="11">
        <v>6.2792339360278202</v>
      </c>
      <c r="M30" s="11">
        <v>5.8513434565535677E-2</v>
      </c>
      <c r="N30" s="11">
        <v>1.6810737704918033</v>
      </c>
      <c r="O30" s="11">
        <v>1.0855287009063446</v>
      </c>
      <c r="P30" s="11">
        <v>0.65511796542175627</v>
      </c>
      <c r="Q30" s="11">
        <v>1.6666430771624705</v>
      </c>
      <c r="R30" s="11">
        <v>2.0905489789622492E-2</v>
      </c>
      <c r="S30" s="11">
        <v>16.034741683809237</v>
      </c>
      <c r="T30" s="11">
        <v>461.76497000000001</v>
      </c>
      <c r="U30" s="11"/>
      <c r="V30" s="11">
        <v>2.4429578251962973</v>
      </c>
      <c r="W30" s="11">
        <v>114.56816316933815</v>
      </c>
      <c r="X30" s="11">
        <v>88.773332232000371</v>
      </c>
      <c r="Y30" s="11">
        <v>18.377168448312858</v>
      </c>
      <c r="Z30" s="11">
        <v>32.109229946358077</v>
      </c>
      <c r="AA30" s="11">
        <v>37.399894109009523</v>
      </c>
      <c r="AB30" s="11">
        <v>55.36451612903226</v>
      </c>
      <c r="AC30" s="11">
        <v>20.668205266320857</v>
      </c>
      <c r="AD30" s="11">
        <v>88.963123017189403</v>
      </c>
      <c r="AE30" s="11">
        <v>97.374229034461933</v>
      </c>
      <c r="AF30" s="11">
        <v>28.754324111078713</v>
      </c>
      <c r="AG30" s="11">
        <v>249.93920168067226</v>
      </c>
      <c r="AH30" s="11">
        <v>16.737589520831698</v>
      </c>
      <c r="AI30" s="11">
        <v>0.50856433595366157</v>
      </c>
      <c r="AJ30" s="11">
        <v>4.1125513812386192</v>
      </c>
      <c r="AK30" s="11">
        <v>439.4395796847636</v>
      </c>
      <c r="AL30" s="11">
        <v>43.954505231751199</v>
      </c>
      <c r="AM30" s="11">
        <v>92.906212378422907</v>
      </c>
      <c r="AN30" s="11">
        <v>10.634258857151305</v>
      </c>
      <c r="AO30" s="11">
        <v>38.925977562599783</v>
      </c>
      <c r="AP30" s="11">
        <v>7.3623124572484775</v>
      </c>
      <c r="AQ30" s="11">
        <v>1.6260381551759828</v>
      </c>
      <c r="AR30" s="11">
        <v>6.2531873805720881</v>
      </c>
      <c r="AS30" s="11">
        <v>0.93506523107099926</v>
      </c>
      <c r="AT30" s="11">
        <v>5.1166597097421764</v>
      </c>
      <c r="AU30" s="11">
        <v>1.0570412050804439</v>
      </c>
      <c r="AV30" s="11">
        <v>2.8600840396020439</v>
      </c>
      <c r="AW30" s="11">
        <v>0.44908199756958506</v>
      </c>
      <c r="AX30" s="11">
        <v>2.918328968619194</v>
      </c>
      <c r="AY30" s="11">
        <v>0.42223474543334627</v>
      </c>
      <c r="AZ30" s="11">
        <v>6.701324362086396</v>
      </c>
      <c r="BA30" s="11">
        <v>1.1330750525865718</v>
      </c>
      <c r="BB30" s="11">
        <v>14.769453811219639</v>
      </c>
      <c r="BC30" s="11">
        <v>2.5284452312681895</v>
      </c>
      <c r="BE30" s="16">
        <f t="shared" si="28"/>
        <v>16.922711217039424</v>
      </c>
      <c r="BF30" s="16">
        <f t="shared" si="29"/>
        <v>5.9092186067271728E-2</v>
      </c>
      <c r="BG30" s="16">
        <f t="shared" si="30"/>
        <v>5.7961599739592945E-2</v>
      </c>
      <c r="BH30" s="16">
        <f t="shared" si="31"/>
        <v>87.65135461492514</v>
      </c>
      <c r="BI30" s="16">
        <f t="shared" si="32"/>
        <v>0.92109084776418959</v>
      </c>
      <c r="BJ30" s="16">
        <f t="shared" si="33"/>
        <v>25.144547254080134</v>
      </c>
      <c r="BK30" s="16">
        <f t="shared" si="34"/>
        <v>1.2685380955857054E-3</v>
      </c>
      <c r="BL30" s="16">
        <f t="shared" si="35"/>
        <v>0.9729827372370502</v>
      </c>
      <c r="BM30" s="16">
        <f t="shared" si="36"/>
        <v>21.632100068837431</v>
      </c>
      <c r="BN30" s="16">
        <f t="shared" si="37"/>
        <v>3.0859513013357456E-2</v>
      </c>
      <c r="BO30" s="16">
        <f t="shared" si="38"/>
        <v>2.5440350671645948</v>
      </c>
      <c r="BP30" s="16">
        <f t="shared" si="39"/>
        <v>5.7069528374969855E-2</v>
      </c>
      <c r="BQ30" s="16">
        <f t="shared" si="40"/>
        <v>5.3867359694332428</v>
      </c>
      <c r="BR30" s="16">
        <f t="shared" si="41"/>
        <v>15.166226771189985</v>
      </c>
      <c r="BS30" s="16">
        <f t="shared" si="42"/>
        <v>28.019743213228399</v>
      </c>
      <c r="BT30" s="16">
        <f t="shared" si="43"/>
        <v>3.9752338003227597E-2</v>
      </c>
      <c r="BU30" s="16">
        <f t="shared" si="44"/>
        <v>0.91378920192199042</v>
      </c>
      <c r="BV30" s="16">
        <f t="shared" si="45"/>
        <v>0.23378418949513222</v>
      </c>
      <c r="BW30" s="16">
        <f t="shared" si="46"/>
        <v>0.6695332640044771</v>
      </c>
      <c r="BX30" s="16">
        <f t="shared" si="47"/>
        <v>0.85783897451887703</v>
      </c>
      <c r="BY30" s="16">
        <f t="shared" si="48"/>
        <v>0.96049628552522237</v>
      </c>
      <c r="BZ30" s="16">
        <f t="shared" si="49"/>
        <v>1.0916023073101051</v>
      </c>
      <c r="CA30" s="16">
        <f t="shared" si="50"/>
        <v>1.0183377434882628</v>
      </c>
      <c r="CB30" s="16">
        <f t="shared" si="51"/>
        <v>1.0675442695758934</v>
      </c>
      <c r="CC30" s="16">
        <f t="shared" si="52"/>
        <v>0.14923977595125945</v>
      </c>
      <c r="CD30" s="16">
        <f t="shared" si="53"/>
        <v>1.1756764938906965</v>
      </c>
      <c r="CE30" s="16">
        <f t="shared" si="54"/>
        <v>0.99933792654470588</v>
      </c>
      <c r="CF30" s="16">
        <f t="shared" si="55"/>
        <v>0.83476460087296489</v>
      </c>
    </row>
    <row r="31" spans="1:84" x14ac:dyDescent="0.2">
      <c r="A31" s="8">
        <v>1</v>
      </c>
      <c r="B31" s="9" t="s">
        <v>48</v>
      </c>
      <c r="C31" s="8" t="s">
        <v>49</v>
      </c>
      <c r="E31" s="19" t="s">
        <v>167</v>
      </c>
      <c r="F31" s="12">
        <v>3.5683288742800325</v>
      </c>
      <c r="G31" s="13">
        <v>1.2122669399556689</v>
      </c>
      <c r="H31" s="14">
        <v>126.27866380302038</v>
      </c>
      <c r="I31" s="11">
        <v>17.120945481432315</v>
      </c>
      <c r="J31" s="11">
        <v>61.093164116369181</v>
      </c>
      <c r="K31" s="11">
        <v>0.94589153301165541</v>
      </c>
      <c r="L31" s="11">
        <v>7.1234415844355858</v>
      </c>
      <c r="M31" s="11">
        <v>2.0827199175418112E-2</v>
      </c>
      <c r="N31" s="11">
        <v>2.045581191252682</v>
      </c>
      <c r="O31" s="11">
        <v>0.67923316645716136</v>
      </c>
      <c r="P31" s="11">
        <v>0.67043019510742441</v>
      </c>
      <c r="Q31" s="11">
        <v>2.7491064664185458</v>
      </c>
      <c r="R31" s="11">
        <v>2.4691497592681751E-2</v>
      </c>
      <c r="S31" s="11">
        <v>16.724406062834102</v>
      </c>
      <c r="T31" s="11">
        <v>343.66046900000003</v>
      </c>
      <c r="U31" s="11"/>
      <c r="V31" s="11">
        <v>2.0250940105871496</v>
      </c>
      <c r="W31" s="11">
        <v>117.77869211512891</v>
      </c>
      <c r="X31" s="11">
        <v>94.258940926066913</v>
      </c>
      <c r="Y31" s="11">
        <v>12.840843699098913</v>
      </c>
      <c r="Z31" s="11">
        <v>38.987264015333018</v>
      </c>
      <c r="AA31" s="11">
        <v>46.548251796595437</v>
      </c>
      <c r="AB31" s="11">
        <v>68.944704695730138</v>
      </c>
      <c r="AC31" s="11">
        <v>20.885750389685072</v>
      </c>
      <c r="AD31" s="11">
        <v>125.86050448859262</v>
      </c>
      <c r="AE31" s="11">
        <v>94.875624375310181</v>
      </c>
      <c r="AF31" s="11">
        <v>20.35497633915524</v>
      </c>
      <c r="AG31" s="11">
        <v>235.20997911280867</v>
      </c>
      <c r="AH31" s="11">
        <v>18.881340579710145</v>
      </c>
      <c r="AI31" s="11">
        <v>0.30026315789473679</v>
      </c>
      <c r="AJ31" s="11">
        <v>5.07524840485575</v>
      </c>
      <c r="AK31" s="11">
        <v>455.29715762273901</v>
      </c>
      <c r="AL31" s="11">
        <v>24.521639611344696</v>
      </c>
      <c r="AM31" s="11">
        <v>49.072292136620867</v>
      </c>
      <c r="AN31" s="11">
        <v>5.7902123387313589</v>
      </c>
      <c r="AO31" s="11">
        <v>20.538579711444225</v>
      </c>
      <c r="AP31" s="11">
        <v>3.7310490453376977</v>
      </c>
      <c r="AQ31" s="11">
        <v>0.81267326732673273</v>
      </c>
      <c r="AR31" s="11">
        <v>3.3779251549217562</v>
      </c>
      <c r="AS31" s="11">
        <v>0.5437277543730562</v>
      </c>
      <c r="AT31" s="11">
        <v>3.1626193518585741</v>
      </c>
      <c r="AU31" s="11">
        <v>0.73136503413560339</v>
      </c>
      <c r="AV31" s="11">
        <v>1.9349917637923202</v>
      </c>
      <c r="AW31" s="11">
        <v>0.3372272147596212</v>
      </c>
      <c r="AX31" s="11">
        <v>2.1095023064447749</v>
      </c>
      <c r="AY31" s="11">
        <v>0.32890227129103011</v>
      </c>
      <c r="AZ31" s="11">
        <v>6.4304283311826342</v>
      </c>
      <c r="BA31" s="11">
        <v>1.2949215477341416</v>
      </c>
      <c r="BB31" s="11">
        <v>14.888665375160645</v>
      </c>
      <c r="BC31" s="11">
        <v>2.8307529476747062</v>
      </c>
      <c r="BE31" s="16">
        <f t="shared" si="28"/>
        <v>15.797922324536817</v>
      </c>
      <c r="BF31" s="16">
        <f t="shared" si="29"/>
        <v>6.3299463021591937E-2</v>
      </c>
      <c r="BG31" s="16">
        <f t="shared" si="30"/>
        <v>5.5247622512289166E-2</v>
      </c>
      <c r="BH31" s="16">
        <f t="shared" si="31"/>
        <v>83.352208396440872</v>
      </c>
      <c r="BI31" s="16">
        <f t="shared" si="32"/>
        <v>0.89023582178186034</v>
      </c>
      <c r="BJ31" s="16">
        <f t="shared" si="33"/>
        <v>19.047039721083888</v>
      </c>
      <c r="BK31" s="16">
        <f t="shared" si="34"/>
        <v>1.442180726494323E-3</v>
      </c>
      <c r="BL31" s="16">
        <f t="shared" si="35"/>
        <v>0.97683892989272936</v>
      </c>
      <c r="BM31" s="16">
        <f t="shared" si="36"/>
        <v>24.798885581280206</v>
      </c>
      <c r="BN31" s="16">
        <f t="shared" si="37"/>
        <v>1.7537767304987479E-2</v>
      </c>
      <c r="BO31" s="16">
        <f t="shared" si="38"/>
        <v>4.1005111143271984</v>
      </c>
      <c r="BP31" s="16">
        <f t="shared" si="39"/>
        <v>5.0096630004551099E-2</v>
      </c>
      <c r="BQ31" s="16">
        <f t="shared" si="40"/>
        <v>5.5054752103667894</v>
      </c>
      <c r="BR31" s="16">
        <f t="shared" si="41"/>
        <v>13.738141936605905</v>
      </c>
      <c r="BS31" s="16">
        <f t="shared" si="42"/>
        <v>20.072516986442146</v>
      </c>
      <c r="BT31" s="16">
        <f t="shared" si="43"/>
        <v>3.9158479643224532E-2</v>
      </c>
      <c r="BU31" s="16">
        <f t="shared" si="44"/>
        <v>0.98474441809693469</v>
      </c>
      <c r="BV31" s="16">
        <f t="shared" si="45"/>
        <v>0.1328618735226324</v>
      </c>
      <c r="BW31" s="16">
        <f t="shared" si="46"/>
        <v>0.78251760306033935</v>
      </c>
      <c r="BX31" s="16">
        <f t="shared" si="47"/>
        <v>1.0277035689093177</v>
      </c>
      <c r="BY31" s="16">
        <f t="shared" si="48"/>
        <v>0.96430299100960459</v>
      </c>
      <c r="BZ31" s="16">
        <f t="shared" si="49"/>
        <v>1.0592168179069026</v>
      </c>
      <c r="CA31" s="16">
        <f t="shared" si="50"/>
        <v>0.51774095242973583</v>
      </c>
      <c r="CB31" s="16">
        <f t="shared" si="51"/>
        <v>0.80043834720782259</v>
      </c>
      <c r="CC31" s="16">
        <f t="shared" si="52"/>
        <v>0.16966832076403798</v>
      </c>
      <c r="CD31" s="16">
        <f t="shared" si="53"/>
        <v>1.0649722431477444</v>
      </c>
      <c r="CE31" s="16">
        <f t="shared" si="54"/>
        <v>0.95254521572912354</v>
      </c>
      <c r="CF31" s="16">
        <f t="shared" si="55"/>
        <v>0.85316522708302944</v>
      </c>
    </row>
    <row r="32" spans="1:84" x14ac:dyDescent="0.2">
      <c r="A32" s="8">
        <v>1</v>
      </c>
      <c r="B32" s="9" t="s">
        <v>50</v>
      </c>
      <c r="C32" s="8" t="s">
        <v>51</v>
      </c>
      <c r="E32" s="20" t="s">
        <v>168</v>
      </c>
      <c r="F32" s="12">
        <v>14.36636179269664</v>
      </c>
      <c r="G32" s="13">
        <v>16.684598723277833</v>
      </c>
      <c r="H32" s="14">
        <v>32.932126041394525</v>
      </c>
      <c r="I32" s="11">
        <v>4.6725133598057242</v>
      </c>
      <c r="J32" s="11">
        <v>67.127017408177565</v>
      </c>
      <c r="K32" s="11">
        <v>0.1443823658992644</v>
      </c>
      <c r="L32" s="11">
        <v>3.3551264784109143</v>
      </c>
      <c r="M32" s="11">
        <v>0.5079416223631309</v>
      </c>
      <c r="N32" s="11">
        <v>0.52931106557377061</v>
      </c>
      <c r="O32" s="11">
        <v>9.34838066465257</v>
      </c>
      <c r="P32" s="11">
        <v>0.83244141749387168</v>
      </c>
      <c r="Q32" s="11">
        <v>1.157216325275074</v>
      </c>
      <c r="R32" s="11">
        <v>1.2947149926527565E-2</v>
      </c>
      <c r="S32" s="11">
        <v>1.8402840933218245</v>
      </c>
      <c r="T32" s="11">
        <v>928.33582000000001</v>
      </c>
      <c r="U32" s="11"/>
      <c r="V32" s="11">
        <v>0.4295088871372772</v>
      </c>
      <c r="W32" s="11">
        <v>15.915078766176981</v>
      </c>
      <c r="X32" s="11">
        <v>8.9053216625930798</v>
      </c>
      <c r="Y32" s="11">
        <v>3.7377811465784272</v>
      </c>
      <c r="Z32" s="11">
        <v>9.3654433136184974</v>
      </c>
      <c r="AA32" s="11">
        <v>3.3340750672157617</v>
      </c>
      <c r="AB32" s="11">
        <v>22.683870967741935</v>
      </c>
      <c r="AC32" s="11">
        <v>5.2061149347811648</v>
      </c>
      <c r="AD32" s="11">
        <v>28.828505530657612</v>
      </c>
      <c r="AE32" s="11">
        <v>130.76859604307549</v>
      </c>
      <c r="AF32" s="11">
        <v>10.444858578755081</v>
      </c>
      <c r="AG32" s="11">
        <v>103.12176852559205</v>
      </c>
      <c r="AH32" s="11">
        <v>2.9090091139622953</v>
      </c>
      <c r="AI32" s="11">
        <v>0.20968142325196523</v>
      </c>
      <c r="AJ32" s="11">
        <v>0.4353174076766298</v>
      </c>
      <c r="AK32" s="11">
        <v>891.1733800350263</v>
      </c>
      <c r="AL32" s="11">
        <v>9.8145125444976458</v>
      </c>
      <c r="AM32" s="11">
        <v>21.423032669842264</v>
      </c>
      <c r="AN32" s="11">
        <v>2.2369309941681044</v>
      </c>
      <c r="AO32" s="11">
        <v>8.3652414977436163</v>
      </c>
      <c r="AP32" s="11">
        <v>1.6366423686305269</v>
      </c>
      <c r="AQ32" s="11">
        <v>0.4230664622585536</v>
      </c>
      <c r="AR32" s="11">
        <v>1.4850959101466417</v>
      </c>
      <c r="AS32" s="11">
        <v>0.23888527801083925</v>
      </c>
      <c r="AT32" s="11">
        <v>1.488132393773151</v>
      </c>
      <c r="AU32" s="11">
        <v>0.31551983240160142</v>
      </c>
      <c r="AV32" s="11">
        <v>0.85265882765064405</v>
      </c>
      <c r="AW32" s="11">
        <v>0.12503443087784272</v>
      </c>
      <c r="AX32" s="11">
        <v>0.77343691244825641</v>
      </c>
      <c r="AY32" s="11">
        <v>0.11569429792904337</v>
      </c>
      <c r="AZ32" s="11">
        <v>2.6190532632029169</v>
      </c>
      <c r="BA32" s="11">
        <v>0.1932297634321743</v>
      </c>
      <c r="BB32" s="11">
        <v>2.4971970710164535</v>
      </c>
      <c r="BC32" s="11">
        <v>0.52316083112616241</v>
      </c>
      <c r="BE32" s="16">
        <f t="shared" si="28"/>
        <v>41.295006198136214</v>
      </c>
      <c r="BF32" s="16">
        <f t="shared" si="29"/>
        <v>2.4216003145802491E-2</v>
      </c>
      <c r="BG32" s="16">
        <f t="shared" si="30"/>
        <v>3.0900364489330766E-2</v>
      </c>
      <c r="BH32" s="16">
        <f t="shared" si="31"/>
        <v>70.134994851753049</v>
      </c>
      <c r="BI32" s="16">
        <f t="shared" si="32"/>
        <v>1.3569628081221206</v>
      </c>
      <c r="BJ32" s="16">
        <f t="shared" si="33"/>
        <v>19.921861114598904</v>
      </c>
      <c r="BK32" s="16">
        <f t="shared" si="34"/>
        <v>2.7709176902312562E-3</v>
      </c>
      <c r="BL32" s="16">
        <f t="shared" si="35"/>
        <v>0.39385314746287653</v>
      </c>
      <c r="BM32" s="16">
        <f t="shared" si="36"/>
        <v>66.224104578130067</v>
      </c>
      <c r="BN32" s="16">
        <f t="shared" si="37"/>
        <v>4.4875510695315264E-2</v>
      </c>
      <c r="BO32" s="16">
        <f t="shared" si="38"/>
        <v>1.3901474637806488</v>
      </c>
      <c r="BP32" s="16">
        <f t="shared" si="39"/>
        <v>4.9632833808005657E-2</v>
      </c>
      <c r="BQ32" s="16">
        <f t="shared" si="40"/>
        <v>1.9058953879509826</v>
      </c>
      <c r="BR32" s="16">
        <f t="shared" si="41"/>
        <v>22.069871305810388</v>
      </c>
      <c r="BS32" s="16">
        <f t="shared" si="42"/>
        <v>198.68018526941114</v>
      </c>
      <c r="BT32" s="16">
        <f t="shared" si="43"/>
        <v>0.17815709734610224</v>
      </c>
      <c r="BU32" s="16">
        <f t="shared" si="44"/>
        <v>0.66685893286922426</v>
      </c>
      <c r="BV32" s="16">
        <f t="shared" si="45"/>
        <v>0.33996599011602469</v>
      </c>
      <c r="BW32" s="16">
        <f t="shared" si="46"/>
        <v>0.68877422852210568</v>
      </c>
      <c r="BX32" s="16">
        <f t="shared" si="47"/>
        <v>0.26972242530764939</v>
      </c>
      <c r="BY32" s="16">
        <f t="shared" si="48"/>
        <v>0.38879876353689691</v>
      </c>
      <c r="BZ32" s="16">
        <f t="shared" si="49"/>
        <v>0.65096720215464143</v>
      </c>
      <c r="CA32" s="16">
        <f t="shared" si="50"/>
        <v>0.82819826591119272</v>
      </c>
      <c r="CB32" s="16">
        <f t="shared" si="51"/>
        <v>1.0316922341007295</v>
      </c>
      <c r="CC32" s="16">
        <f t="shared" si="52"/>
        <v>0.32599031649779481</v>
      </c>
      <c r="CD32" s="16">
        <f t="shared" si="53"/>
        <v>1.710842736884526</v>
      </c>
      <c r="CE32" s="16">
        <f t="shared" si="54"/>
        <v>0.53276490498846152</v>
      </c>
      <c r="CF32" s="16">
        <f t="shared" si="55"/>
        <v>0.29535028482116571</v>
      </c>
    </row>
    <row r="33" spans="1:84" x14ac:dyDescent="0.2">
      <c r="A33" s="8">
        <v>1</v>
      </c>
      <c r="B33" s="9" t="s">
        <v>52</v>
      </c>
      <c r="C33" s="8" t="s">
        <v>53</v>
      </c>
      <c r="E33" s="19" t="s">
        <v>167</v>
      </c>
      <c r="F33" s="12">
        <v>3.785664584982384</v>
      </c>
      <c r="G33" s="13">
        <v>3.4559481926429831</v>
      </c>
      <c r="H33" s="14">
        <v>107.93288666940174</v>
      </c>
      <c r="I33" s="11">
        <v>15.163677345769175</v>
      </c>
      <c r="J33" s="11">
        <v>57.404596305978039</v>
      </c>
      <c r="K33" s="11">
        <v>0.86233221030744567</v>
      </c>
      <c r="L33" s="11">
        <v>6.6941954631353067</v>
      </c>
      <c r="M33" s="11">
        <v>4.0189168258093232E-2</v>
      </c>
      <c r="N33" s="11">
        <v>2.1441288351717778</v>
      </c>
      <c r="O33" s="11">
        <v>1.9363677723378636</v>
      </c>
      <c r="P33" s="11">
        <v>0.79485501297670613</v>
      </c>
      <c r="Q33" s="11">
        <v>2.1210778340039642</v>
      </c>
      <c r="R33" s="11">
        <v>5.6026447452452756E-2</v>
      </c>
      <c r="S33" s="11">
        <v>15.462186737337188</v>
      </c>
      <c r="T33" s="11">
        <v>266.085556</v>
      </c>
      <c r="U33" s="11"/>
      <c r="V33" s="11">
        <v>2.3097293904127483</v>
      </c>
      <c r="W33" s="11">
        <v>112.84186070910553</v>
      </c>
      <c r="X33" s="11">
        <v>87.796929764434068</v>
      </c>
      <c r="Y33" s="11">
        <v>21.276578316465507</v>
      </c>
      <c r="Z33" s="11">
        <v>38.211837565884046</v>
      </c>
      <c r="AA33" s="11">
        <v>41.702159582728036</v>
      </c>
      <c r="AB33" s="11">
        <v>58.471455788411966</v>
      </c>
      <c r="AC33" s="11">
        <v>19.599855223797778</v>
      </c>
      <c r="AD33" s="11">
        <v>112.95954882269167</v>
      </c>
      <c r="AE33" s="11">
        <v>144.88549109347213</v>
      </c>
      <c r="AF33" s="11">
        <v>26.383417868461056</v>
      </c>
      <c r="AG33" s="11">
        <v>277.68558968280865</v>
      </c>
      <c r="AH33" s="11">
        <v>17.785326086956523</v>
      </c>
      <c r="AI33" s="11">
        <v>0.28276315789473677</v>
      </c>
      <c r="AJ33" s="11">
        <v>4.4732086507630564</v>
      </c>
      <c r="AK33" s="11">
        <v>618.91472868217045</v>
      </c>
      <c r="AL33" s="11">
        <v>41.782065693604089</v>
      </c>
      <c r="AM33" s="11">
        <v>86.869041172445264</v>
      </c>
      <c r="AN33" s="11">
        <v>10.187047241629498</v>
      </c>
      <c r="AO33" s="11">
        <v>36.951462233770528</v>
      </c>
      <c r="AP33" s="11">
        <v>6.9616532825307242</v>
      </c>
      <c r="AQ33" s="11">
        <v>1.4664780763790664</v>
      </c>
      <c r="AR33" s="11">
        <v>5.8146108170653745</v>
      </c>
      <c r="AS33" s="11">
        <v>0.85973189206219403</v>
      </c>
      <c r="AT33" s="11">
        <v>4.5962995392747326</v>
      </c>
      <c r="AU33" s="11">
        <v>0.96644665225061865</v>
      </c>
      <c r="AV33" s="11">
        <v>2.572050590640869</v>
      </c>
      <c r="AW33" s="11">
        <v>0.40941955105713534</v>
      </c>
      <c r="AX33" s="11">
        <v>2.6192074413667776</v>
      </c>
      <c r="AY33" s="11">
        <v>0.38140775435857405</v>
      </c>
      <c r="AZ33" s="11">
        <v>7.4679461523174542</v>
      </c>
      <c r="BA33" s="11">
        <v>1.2494494423069253</v>
      </c>
      <c r="BB33" s="11">
        <v>13.765183487572042</v>
      </c>
      <c r="BC33" s="11">
        <v>2.3757386047341065</v>
      </c>
      <c r="BE33" s="16">
        <f t="shared" si="28"/>
        <v>20.173039461008155</v>
      </c>
      <c r="BF33" s="16">
        <f t="shared" si="29"/>
        <v>4.9571112074254804E-2</v>
      </c>
      <c r="BG33" s="16">
        <f t="shared" si="30"/>
        <v>5.6868277439841818E-2</v>
      </c>
      <c r="BH33" s="16">
        <f t="shared" si="31"/>
        <v>83.871705109272781</v>
      </c>
      <c r="BI33" s="16">
        <f t="shared" si="32"/>
        <v>0.89024817261666356</v>
      </c>
      <c r="BJ33" s="16">
        <f t="shared" si="33"/>
        <v>26.300702061321996</v>
      </c>
      <c r="BK33" s="16">
        <f t="shared" si="34"/>
        <v>3.6947797143734875E-3</v>
      </c>
      <c r="BL33" s="16">
        <f t="shared" si="35"/>
        <v>1.0196858179425257</v>
      </c>
      <c r="BM33" s="16">
        <f t="shared" si="36"/>
        <v>25.252465878921747</v>
      </c>
      <c r="BN33" s="16">
        <f t="shared" si="37"/>
        <v>1.864740006312721E-2</v>
      </c>
      <c r="BO33" s="16">
        <f t="shared" si="38"/>
        <v>2.6685090983581983</v>
      </c>
      <c r="BP33" s="16">
        <f t="shared" si="39"/>
        <v>4.8485600212855612E-2</v>
      </c>
      <c r="BQ33" s="16">
        <f t="shared" si="40"/>
        <v>5.7899497438812446</v>
      </c>
      <c r="BR33" s="16">
        <f t="shared" si="41"/>
        <v>18.312549347423687</v>
      </c>
      <c r="BS33" s="16">
        <f t="shared" si="42"/>
        <v>17.547561184044888</v>
      </c>
      <c r="BT33" s="16">
        <f t="shared" si="43"/>
        <v>5.2418354390696593E-2</v>
      </c>
      <c r="BU33" s="16">
        <f t="shared" si="44"/>
        <v>0.93313273229008087</v>
      </c>
      <c r="BV33" s="16">
        <f t="shared" si="45"/>
        <v>0.14126818229641824</v>
      </c>
      <c r="BW33" s="16">
        <f t="shared" si="46"/>
        <v>0.86594934749128816</v>
      </c>
      <c r="BX33" s="16">
        <f t="shared" si="47"/>
        <v>1.0395520642030442</v>
      </c>
      <c r="BY33" s="16">
        <f t="shared" si="48"/>
        <v>1.0066000177122663</v>
      </c>
      <c r="BZ33" s="16">
        <f t="shared" si="49"/>
        <v>1.1056923703610979</v>
      </c>
      <c r="CA33" s="16">
        <f t="shared" si="50"/>
        <v>1.0348190418252836</v>
      </c>
      <c r="CB33" s="16">
        <f t="shared" si="51"/>
        <v>1.0480300657000339</v>
      </c>
      <c r="CC33" s="16">
        <f t="shared" si="52"/>
        <v>0.43467996639688083</v>
      </c>
      <c r="CD33" s="16">
        <f t="shared" si="53"/>
        <v>1.4195774687925338</v>
      </c>
      <c r="CE33" s="16">
        <f t="shared" si="54"/>
        <v>0.98048754206623823</v>
      </c>
      <c r="CF33" s="16">
        <f t="shared" si="55"/>
        <v>0.89724930170172701</v>
      </c>
    </row>
    <row r="34" spans="1:84" x14ac:dyDescent="0.2">
      <c r="A34" s="8">
        <v>1</v>
      </c>
      <c r="B34" s="9" t="s">
        <v>54</v>
      </c>
      <c r="C34" s="8" t="s">
        <v>55</v>
      </c>
      <c r="E34" s="19" t="s">
        <v>167</v>
      </c>
      <c r="F34" s="12">
        <v>4.6405176879426904</v>
      </c>
      <c r="G34" s="13">
        <v>5.3502951860596912</v>
      </c>
      <c r="H34" s="14">
        <v>88.555225009458269</v>
      </c>
      <c r="I34" s="11">
        <v>13.342856097400894</v>
      </c>
      <c r="J34" s="11">
        <v>61.917759727662819</v>
      </c>
      <c r="K34" s="11">
        <v>1.0182095542982907</v>
      </c>
      <c r="L34" s="11">
        <v>6.5593446186061808</v>
      </c>
      <c r="M34" s="11">
        <v>3.8258784139004097E-2</v>
      </c>
      <c r="N34" s="11">
        <v>2.1492459016393446</v>
      </c>
      <c r="O34" s="11">
        <v>2.9977703927492452</v>
      </c>
      <c r="P34" s="11">
        <v>1.413579765555631</v>
      </c>
      <c r="Q34" s="11">
        <v>2.59022655737899</v>
      </c>
      <c r="R34" s="11">
        <v>0.11106041450736948</v>
      </c>
      <c r="S34" s="11">
        <v>14.338192967814727</v>
      </c>
      <c r="T34" s="11">
        <v>360.04050999999998</v>
      </c>
      <c r="U34" s="11"/>
      <c r="V34" s="11">
        <v>1.6111624451769226</v>
      </c>
      <c r="W34" s="11">
        <v>121.50550519562042</v>
      </c>
      <c r="X34" s="11">
        <v>150.63777916183375</v>
      </c>
      <c r="Y34" s="11">
        <v>24.335949986336434</v>
      </c>
      <c r="Z34" s="11">
        <v>57.274022367541377</v>
      </c>
      <c r="AA34" s="11">
        <v>45.466537936442947</v>
      </c>
      <c r="AB34" s="11">
        <v>78.832258064516125</v>
      </c>
      <c r="AC34" s="11">
        <v>15.260177084215302</v>
      </c>
      <c r="AD34" s="11">
        <v>80.657624555329804</v>
      </c>
      <c r="AE34" s="11">
        <v>124.31859369250215</v>
      </c>
      <c r="AF34" s="11">
        <v>21.653471638565378</v>
      </c>
      <c r="AG34" s="11">
        <v>238.21848222711543</v>
      </c>
      <c r="AH34" s="11">
        <v>15.784309542127254</v>
      </c>
      <c r="AI34" s="11">
        <v>0.61050889532478281</v>
      </c>
      <c r="AJ34" s="11">
        <v>3.518482900578999</v>
      </c>
      <c r="AK34" s="11">
        <v>575.41155866900181</v>
      </c>
      <c r="AL34" s="11">
        <v>26.590367653024593</v>
      </c>
      <c r="AM34" s="11">
        <v>60.632164556274503</v>
      </c>
      <c r="AN34" s="11">
        <v>6.7946147759652407</v>
      </c>
      <c r="AO34" s="11">
        <v>25.458128439248384</v>
      </c>
      <c r="AP34" s="11">
        <v>5.0646192012252786</v>
      </c>
      <c r="AQ34" s="11">
        <v>1.2642570215623599</v>
      </c>
      <c r="AR34" s="11">
        <v>4.3301662344457164</v>
      </c>
      <c r="AS34" s="11">
        <v>0.68155432379419034</v>
      </c>
      <c r="AT34" s="11">
        <v>3.8364803771302363</v>
      </c>
      <c r="AU34" s="11">
        <v>0.81617117529751781</v>
      </c>
      <c r="AV34" s="11">
        <v>2.1704042885652757</v>
      </c>
      <c r="AW34" s="11">
        <v>0.34697054568601354</v>
      </c>
      <c r="AX34" s="11">
        <v>2.1040274770338523</v>
      </c>
      <c r="AY34" s="11">
        <v>0.32038420964965852</v>
      </c>
      <c r="AZ34" s="11">
        <v>6.2911579310109307</v>
      </c>
      <c r="BA34" s="11">
        <v>0.93883361500030238</v>
      </c>
      <c r="BB34" s="11">
        <v>8.6338295180399314</v>
      </c>
      <c r="BC34" s="11">
        <v>1.5267957462467512</v>
      </c>
      <c r="BE34" s="16">
        <f t="shared" si="28"/>
        <v>27.591288631466544</v>
      </c>
      <c r="BF34" s="16">
        <f t="shared" si="29"/>
        <v>3.6243323512608533E-2</v>
      </c>
      <c r="BG34" s="16">
        <f t="shared" si="30"/>
        <v>7.6311214545484882E-2</v>
      </c>
      <c r="BH34" s="16">
        <f t="shared" si="31"/>
        <v>76.91886643138362</v>
      </c>
      <c r="BI34" s="16">
        <f t="shared" si="32"/>
        <v>0.60215604137986478</v>
      </c>
      <c r="BJ34" s="16">
        <f t="shared" si="33"/>
        <v>21.629178468475008</v>
      </c>
      <c r="BK34" s="16">
        <f t="shared" si="34"/>
        <v>8.3235863218972563E-3</v>
      </c>
      <c r="BL34" s="16">
        <f t="shared" si="35"/>
        <v>1.0745969875675807</v>
      </c>
      <c r="BM34" s="16">
        <f t="shared" si="36"/>
        <v>22.923977985528037</v>
      </c>
      <c r="BN34" s="16">
        <f t="shared" si="37"/>
        <v>4.5755488245406935E-2</v>
      </c>
      <c r="BO34" s="16">
        <f t="shared" si="38"/>
        <v>1.8323879702401218</v>
      </c>
      <c r="BP34" s="16">
        <f t="shared" si="39"/>
        <v>6.4507703145377279E-2</v>
      </c>
      <c r="BQ34" s="16">
        <f t="shared" si="40"/>
        <v>11.289770200787601</v>
      </c>
      <c r="BR34" s="16">
        <f t="shared" si="41"/>
        <v>17.853634970515714</v>
      </c>
      <c r="BS34" s="16">
        <f t="shared" si="42"/>
        <v>26.98376624702815</v>
      </c>
      <c r="BT34" s="16">
        <f t="shared" si="43"/>
        <v>0.10594281728264968</v>
      </c>
      <c r="BU34" s="16">
        <f t="shared" si="44"/>
        <v>0.68152445316647436</v>
      </c>
      <c r="BV34" s="16">
        <f t="shared" si="45"/>
        <v>0.34663248670762825</v>
      </c>
      <c r="BW34" s="16">
        <f t="shared" si="46"/>
        <v>1.4750542181675927</v>
      </c>
      <c r="BX34" s="16">
        <f t="shared" si="47"/>
        <v>1.2880576992576394</v>
      </c>
      <c r="BY34" s="16">
        <f t="shared" si="48"/>
        <v>1.0608065030282141</v>
      </c>
      <c r="BZ34" s="16">
        <f t="shared" si="49"/>
        <v>0.78815477236592235</v>
      </c>
      <c r="CA34" s="16">
        <f t="shared" si="50"/>
        <v>0.82083939027284736</v>
      </c>
      <c r="CB34" s="16">
        <f t="shared" si="51"/>
        <v>1.0004861006734638</v>
      </c>
      <c r="CC34" s="16">
        <f t="shared" si="52"/>
        <v>0.97924544963497129</v>
      </c>
      <c r="CD34" s="16">
        <f t="shared" si="53"/>
        <v>1.3840027108926909</v>
      </c>
      <c r="CE34" s="16">
        <f t="shared" si="54"/>
        <v>1.3157105956118083</v>
      </c>
      <c r="CF34" s="16">
        <f t="shared" si="55"/>
        <v>1.7495382304025415</v>
      </c>
    </row>
    <row r="35" spans="1:84" x14ac:dyDescent="0.2">
      <c r="A35" s="8">
        <v>1</v>
      </c>
      <c r="B35" s="9" t="s">
        <v>56</v>
      </c>
      <c r="C35" s="15" t="s">
        <v>57</v>
      </c>
      <c r="E35" s="22" t="s">
        <v>170</v>
      </c>
      <c r="F35" s="12">
        <v>17.52252692258757</v>
      </c>
      <c r="G35" s="13">
        <v>0.63239602458716593</v>
      </c>
      <c r="H35" s="14">
        <v>34.003743782850201</v>
      </c>
      <c r="I35" s="11">
        <v>4.8949035401750196</v>
      </c>
      <c r="J35" s="11">
        <v>85.77107906618599</v>
      </c>
      <c r="K35" s="11">
        <v>9.133026879115573E-2</v>
      </c>
      <c r="L35" s="11">
        <v>0.85930106224706404</v>
      </c>
      <c r="M35" s="11">
        <v>2.3889568689026142E-3</v>
      </c>
      <c r="N35" s="11">
        <v>0.44706993177387916</v>
      </c>
      <c r="O35" s="11">
        <v>0.35433149257618907</v>
      </c>
      <c r="P35" s="11">
        <v>0.36299465274440579</v>
      </c>
      <c r="Q35" s="11">
        <v>1.3795928011982126</v>
      </c>
      <c r="R35" s="11">
        <v>6.4209397248528406E-3</v>
      </c>
      <c r="S35" s="11">
        <v>1.7521842788686866</v>
      </c>
      <c r="T35" s="11">
        <v>232.68469000000002</v>
      </c>
      <c r="U35" s="11"/>
      <c r="V35" s="11">
        <v>0.55110990914405489</v>
      </c>
      <c r="W35" s="11">
        <v>10.205796582385865</v>
      </c>
      <c r="X35" s="11">
        <v>6.6775207091544893</v>
      </c>
      <c r="Y35" s="11">
        <v>0.65270778824043707</v>
      </c>
      <c r="Z35" s="11">
        <v>3.5604999031813103</v>
      </c>
      <c r="AA35" s="11">
        <v>3.0796342844515645</v>
      </c>
      <c r="AB35" s="11">
        <v>126.83059184167679</v>
      </c>
      <c r="AC35" s="11">
        <v>4.648033446887581</v>
      </c>
      <c r="AD35" s="11">
        <v>35.180641553968449</v>
      </c>
      <c r="AE35" s="11">
        <v>58.263900272121823</v>
      </c>
      <c r="AF35" s="11">
        <v>5.2280465953254671</v>
      </c>
      <c r="AG35" s="11">
        <v>74.559665563609357</v>
      </c>
      <c r="AH35" s="11">
        <v>2.0650331613854092</v>
      </c>
      <c r="AI35" s="11">
        <v>0.52775983279498384</v>
      </c>
      <c r="AJ35" s="11">
        <v>0.37009656811470554</v>
      </c>
      <c r="AK35" s="11">
        <v>357.80647495842504</v>
      </c>
      <c r="AL35" s="11">
        <v>6.8927927676113319</v>
      </c>
      <c r="AM35" s="11">
        <v>12.308166605157901</v>
      </c>
      <c r="AN35" s="11">
        <v>1.840043100171481</v>
      </c>
      <c r="AO35" s="11">
        <v>6.4477636079495495</v>
      </c>
      <c r="AP35" s="11">
        <v>1.18406281296796</v>
      </c>
      <c r="AQ35" s="11">
        <v>0.30794377247466492</v>
      </c>
      <c r="AR35" s="11">
        <v>1.0928237743829976</v>
      </c>
      <c r="AS35" s="11">
        <v>0.16629558048918006</v>
      </c>
      <c r="AT35" s="11">
        <v>0.86110478168536964</v>
      </c>
      <c r="AU35" s="11">
        <v>0.19197873202610877</v>
      </c>
      <c r="AV35" s="11">
        <v>0.53551849346611824</v>
      </c>
      <c r="AW35" s="11">
        <v>9.8020283510213399E-2</v>
      </c>
      <c r="AX35" s="11">
        <v>0.51656961971527704</v>
      </c>
      <c r="AY35" s="11">
        <v>7.3900739245577537E-2</v>
      </c>
      <c r="AZ35" s="11">
        <v>2.0997431617938367</v>
      </c>
      <c r="BA35" s="11">
        <v>0.17081449667891924</v>
      </c>
      <c r="BB35" s="11">
        <v>1.9159306609334195</v>
      </c>
      <c r="BC35" s="11">
        <v>0.48939206054722284</v>
      </c>
      <c r="BE35" s="16">
        <f t="shared" si="28"/>
        <v>38.915638798371099</v>
      </c>
      <c r="BF35" s="16">
        <f t="shared" si="29"/>
        <v>2.5696610177239523E-2</v>
      </c>
      <c r="BG35" s="16">
        <f t="shared" si="30"/>
        <v>1.8658236682615032E-2</v>
      </c>
      <c r="BH35" s="16">
        <f t="shared" si="31"/>
        <v>73.746292755998368</v>
      </c>
      <c r="BI35" s="16">
        <f t="shared" si="32"/>
        <v>1.0934527172966404</v>
      </c>
      <c r="BJ35" s="16">
        <f t="shared" si="33"/>
        <v>20.249346440446676</v>
      </c>
      <c r="BK35" s="16">
        <f t="shared" si="34"/>
        <v>1.311760215937423E-3</v>
      </c>
      <c r="BL35" s="16">
        <f t="shared" si="35"/>
        <v>0.35796094131122275</v>
      </c>
      <c r="BM35" s="16">
        <f t="shared" si="36"/>
        <v>95.058005355685353</v>
      </c>
      <c r="BN35" s="16">
        <f t="shared" si="37"/>
        <v>0.10781822940194517</v>
      </c>
      <c r="BO35" s="16">
        <f t="shared" si="38"/>
        <v>3.800587118206451</v>
      </c>
      <c r="BP35" s="16">
        <f t="shared" si="39"/>
        <v>4.4227022838646914E-2</v>
      </c>
      <c r="BQ35" s="16">
        <f t="shared" si="40"/>
        <v>1.3641782017456734</v>
      </c>
      <c r="BR35" s="16">
        <f t="shared" si="41"/>
        <v>15.232101092832453</v>
      </c>
      <c r="BS35" s="16">
        <f t="shared" si="42"/>
        <v>47.536113447432768</v>
      </c>
      <c r="BT35" s="16">
        <f t="shared" si="43"/>
        <v>7.4157672314708517E-2</v>
      </c>
      <c r="BU35" s="16">
        <f t="shared" si="44"/>
        <v>0.59547301502211425</v>
      </c>
      <c r="BV35" s="16">
        <f t="shared" si="45"/>
        <v>0.81680476819655434</v>
      </c>
      <c r="BW35" s="16">
        <f t="shared" si="46"/>
        <v>0.24995736720795489</v>
      </c>
      <c r="BX35" s="16">
        <f t="shared" si="47"/>
        <v>0.23781937970201389</v>
      </c>
      <c r="BY35" s="16">
        <f t="shared" si="48"/>
        <v>0.3533671681255901</v>
      </c>
      <c r="BZ35" s="16">
        <f t="shared" si="49"/>
        <v>0.4767519658499631</v>
      </c>
      <c r="CA35" s="16">
        <f t="shared" si="50"/>
        <v>0.45420629284486369</v>
      </c>
      <c r="CB35" s="16">
        <f t="shared" si="51"/>
        <v>0.62906193008568101</v>
      </c>
      <c r="CC35" s="16">
        <f t="shared" si="52"/>
        <v>0.15432473128675564</v>
      </c>
      <c r="CD35" s="16">
        <f t="shared" si="53"/>
        <v>1.1807830304521281</v>
      </c>
      <c r="CE35" s="16">
        <f t="shared" si="54"/>
        <v>0.32169373590715572</v>
      </c>
      <c r="CF35" s="16">
        <f t="shared" si="55"/>
        <v>0.21140216980407148</v>
      </c>
    </row>
    <row r="36" spans="1:84" x14ac:dyDescent="0.2">
      <c r="A36" s="8">
        <v>1</v>
      </c>
      <c r="B36" s="9" t="s">
        <v>58</v>
      </c>
      <c r="C36" s="8" t="s">
        <v>59</v>
      </c>
      <c r="E36" s="22" t="s">
        <v>170</v>
      </c>
      <c r="F36" s="12">
        <v>14.940639015145996</v>
      </c>
      <c r="G36" s="13">
        <v>1.0535372235413458</v>
      </c>
      <c r="H36" s="14">
        <v>39.588586714823407</v>
      </c>
      <c r="I36" s="11">
        <v>5.6930961614956237</v>
      </c>
      <c r="J36" s="11">
        <v>85.058494627419421</v>
      </c>
      <c r="K36" s="11">
        <v>6.9948241156520444E-2</v>
      </c>
      <c r="L36" s="11">
        <v>0.28114200427511216</v>
      </c>
      <c r="M36" s="11">
        <v>6.2981590180159822E-3</v>
      </c>
      <c r="N36" s="11">
        <v>0.3454325048732943</v>
      </c>
      <c r="O36" s="11">
        <v>0.59029690635021603</v>
      </c>
      <c r="P36" s="11">
        <v>0.73742220793745417</v>
      </c>
      <c r="Q36" s="11">
        <v>1.8457012316349888</v>
      </c>
      <c r="R36" s="11">
        <v>3.4318815770765184E-3</v>
      </c>
      <c r="S36" s="11">
        <v>1.2559999846080125</v>
      </c>
      <c r="T36" s="11">
        <v>206.973232</v>
      </c>
      <c r="U36" s="11"/>
      <c r="V36" s="11">
        <v>0.50054936702074704</v>
      </c>
      <c r="W36" s="11">
        <v>10.001680650738148</v>
      </c>
      <c r="X36" s="11">
        <v>6.6340551641206345</v>
      </c>
      <c r="Y36" s="11">
        <v>1.3591927932825902</v>
      </c>
      <c r="Z36" s="11">
        <v>2.9260043685860309</v>
      </c>
      <c r="AA36" s="11">
        <v>2.8986548076126284</v>
      </c>
      <c r="AB36" s="11">
        <v>17.8355519777358</v>
      </c>
      <c r="AC36" s="11">
        <v>5.3254103437596774</v>
      </c>
      <c r="AD36" s="11">
        <v>46.689070445035185</v>
      </c>
      <c r="AE36" s="11">
        <v>90.830666528600389</v>
      </c>
      <c r="AF36" s="11">
        <v>4.4441908857940424</v>
      </c>
      <c r="AG36" s="11">
        <v>71.591461486145036</v>
      </c>
      <c r="AH36" s="11">
        <v>1.4580876934414151</v>
      </c>
      <c r="AI36" s="11">
        <v>0.34581037431122935</v>
      </c>
      <c r="AJ36" s="11">
        <v>0.54749822886390331</v>
      </c>
      <c r="AK36" s="11">
        <v>489.67245909306064</v>
      </c>
      <c r="AL36" s="11">
        <v>8.7017209907292887</v>
      </c>
      <c r="AM36" s="11">
        <v>17.870224109024733</v>
      </c>
      <c r="AN36" s="11">
        <v>2.2576844617235605</v>
      </c>
      <c r="AO36" s="11">
        <v>8.0766825212428515</v>
      </c>
      <c r="AP36" s="11">
        <v>1.3661489379868224</v>
      </c>
      <c r="AQ36" s="11">
        <v>0.42661000326904219</v>
      </c>
      <c r="AR36" s="11">
        <v>1.2343550680126181</v>
      </c>
      <c r="AS36" s="11">
        <v>0.15179305893489109</v>
      </c>
      <c r="AT36" s="11">
        <v>0.80133397919191462</v>
      </c>
      <c r="AU36" s="11">
        <v>0.1525984793028044</v>
      </c>
      <c r="AV36" s="11">
        <v>0.43815149465409675</v>
      </c>
      <c r="AW36" s="11">
        <v>8.3462815662161891E-2</v>
      </c>
      <c r="AX36" s="11">
        <v>0.49020406256534793</v>
      </c>
      <c r="AY36" s="11">
        <v>7.4860489105909714E-2</v>
      </c>
      <c r="AZ36" s="11">
        <v>1.9946577930791782</v>
      </c>
      <c r="BA36" s="11">
        <v>0.11046686012768428</v>
      </c>
      <c r="BB36" s="11">
        <v>1.3973852716626081</v>
      </c>
      <c r="BC36" s="11">
        <v>0.49134962878941174</v>
      </c>
      <c r="BE36" s="16">
        <f t="shared" si="28"/>
        <v>51.23244314788402</v>
      </c>
      <c r="BF36" s="16">
        <f t="shared" si="29"/>
        <v>1.9518881758448826E-2</v>
      </c>
      <c r="BG36" s="16">
        <f t="shared" si="30"/>
        <v>1.2286502664333086E-2</v>
      </c>
      <c r="BH36" s="16">
        <f t="shared" si="31"/>
        <v>68.788606826731808</v>
      </c>
      <c r="BI36" s="16">
        <f t="shared" si="32"/>
        <v>1.1125679050853816</v>
      </c>
      <c r="BJ36" s="16">
        <f t="shared" si="33"/>
        <v>30.882886134961872</v>
      </c>
      <c r="BK36" s="16">
        <f t="shared" si="34"/>
        <v>6.0281461611126814E-4</v>
      </c>
      <c r="BL36" s="16">
        <f t="shared" si="35"/>
        <v>0.22061808706179503</v>
      </c>
      <c r="BM36" s="16">
        <f t="shared" si="36"/>
        <v>85.277116862858591</v>
      </c>
      <c r="BN36" s="16">
        <f t="shared" si="37"/>
        <v>6.0742057485356458E-2</v>
      </c>
      <c r="BO36" s="16">
        <f t="shared" si="38"/>
        <v>2.5029097466393844</v>
      </c>
      <c r="BP36" s="16">
        <f t="shared" si="39"/>
        <v>4.7972588666067711E-2</v>
      </c>
      <c r="BQ36" s="16">
        <f t="shared" si="40"/>
        <v>1.1652807147346362</v>
      </c>
      <c r="BR36" s="16">
        <f t="shared" si="41"/>
        <v>12.575136525945728</v>
      </c>
      <c r="BS36" s="16">
        <f t="shared" si="42"/>
        <v>36.355126653196457</v>
      </c>
      <c r="BT36" s="16">
        <f t="shared" si="43"/>
        <v>0.12952920291859732</v>
      </c>
      <c r="BU36" s="16">
        <f t="shared" si="44"/>
        <v>0.51403349217605365</v>
      </c>
      <c r="BV36" s="16">
        <f t="shared" si="45"/>
        <v>0.46016710216179135</v>
      </c>
      <c r="BW36" s="16">
        <f t="shared" si="46"/>
        <v>0.17661417295687332</v>
      </c>
      <c r="BX36" s="16">
        <f t="shared" si="47"/>
        <v>0.19245988156334584</v>
      </c>
      <c r="BY36" s="16">
        <f t="shared" si="48"/>
        <v>0.21778685790897834</v>
      </c>
      <c r="BZ36" s="16">
        <f t="shared" si="49"/>
        <v>0.29896784768122492</v>
      </c>
      <c r="CA36" s="16">
        <f t="shared" si="50"/>
        <v>0.56700305392683925</v>
      </c>
      <c r="CB36" s="16">
        <f t="shared" si="51"/>
        <v>0.54788940105661854</v>
      </c>
      <c r="CC36" s="16">
        <f t="shared" si="52"/>
        <v>7.0919366601325654E-2</v>
      </c>
      <c r="CD36" s="16">
        <f t="shared" si="53"/>
        <v>0.97481678495703317</v>
      </c>
      <c r="CE36" s="16">
        <f t="shared" si="54"/>
        <v>0.21183625283332908</v>
      </c>
      <c r="CF36" s="16">
        <f t="shared" si="55"/>
        <v>0.18057968615134606</v>
      </c>
    </row>
    <row r="37" spans="1:84" x14ac:dyDescent="0.2">
      <c r="A37" s="8">
        <v>1</v>
      </c>
      <c r="B37" s="9" t="s">
        <v>60</v>
      </c>
      <c r="C37" s="8" t="s">
        <v>61</v>
      </c>
      <c r="E37" s="19" t="s">
        <v>167</v>
      </c>
      <c r="F37" s="12">
        <v>5.3619090364184094</v>
      </c>
      <c r="G37" s="13">
        <v>8.3646647558324094</v>
      </c>
      <c r="H37" s="14">
        <v>91.518374629674142</v>
      </c>
      <c r="I37" s="11">
        <v>11.855956642800317</v>
      </c>
      <c r="J37" s="11">
        <v>63.570561058415883</v>
      </c>
      <c r="K37" s="11">
        <v>1.0138734309568769</v>
      </c>
      <c r="L37" s="11">
        <v>4.6785306940936691</v>
      </c>
      <c r="M37" s="11">
        <v>5.9398154876805907E-2</v>
      </c>
      <c r="N37" s="11">
        <v>2.0539230019493173</v>
      </c>
      <c r="O37" s="11">
        <v>4.6867216626928991</v>
      </c>
      <c r="P37" s="11">
        <v>0.12400301886604775</v>
      </c>
      <c r="Q37" s="11">
        <v>2.6622174182866463</v>
      </c>
      <c r="R37" s="11">
        <v>0.11646256190595153</v>
      </c>
      <c r="S37" s="11">
        <v>9.9976312767987636</v>
      </c>
      <c r="T37" s="11">
        <v>915.92063000000007</v>
      </c>
      <c r="U37" s="11"/>
      <c r="V37" s="11">
        <v>1.5238947395964964</v>
      </c>
      <c r="W37" s="11">
        <v>86.602023138892193</v>
      </c>
      <c r="X37" s="11">
        <v>82.412695037445587</v>
      </c>
      <c r="Y37" s="11">
        <v>10.386384029351058</v>
      </c>
      <c r="Z37" s="11">
        <v>28.161307268698437</v>
      </c>
      <c r="AA37" s="11">
        <v>32.009501974974448</v>
      </c>
      <c r="AB37" s="11">
        <v>64.797424165266932</v>
      </c>
      <c r="AC37" s="11">
        <v>13.789098792195723</v>
      </c>
      <c r="AD37" s="11">
        <v>93.81504414391587</v>
      </c>
      <c r="AE37" s="11">
        <v>81.176324944237223</v>
      </c>
      <c r="AF37" s="11">
        <v>28.584136501222751</v>
      </c>
      <c r="AG37" s="11">
        <v>343.92671819083398</v>
      </c>
      <c r="AH37" s="11">
        <v>15.229366249078851</v>
      </c>
      <c r="AI37" s="11">
        <v>0.31495344860345809</v>
      </c>
      <c r="AJ37" s="11">
        <v>3.992556916631369</v>
      </c>
      <c r="AK37" s="11">
        <v>367.00172749195133</v>
      </c>
      <c r="AL37" s="11">
        <v>28.072286439152641</v>
      </c>
      <c r="AM37" s="11">
        <v>55.809625293719222</v>
      </c>
      <c r="AN37" s="11">
        <v>7.1584132888250158</v>
      </c>
      <c r="AO37" s="11">
        <v>26.650626889914854</v>
      </c>
      <c r="AP37" s="11">
        <v>5.3438756690618554</v>
      </c>
      <c r="AQ37" s="11">
        <v>1.2592350441320694</v>
      </c>
      <c r="AR37" s="11">
        <v>4.9889781004441192</v>
      </c>
      <c r="AS37" s="11">
        <v>0.79763868548589267</v>
      </c>
      <c r="AT37" s="11">
        <v>4.5486593761968352</v>
      </c>
      <c r="AU37" s="11">
        <v>1.0258555834420786</v>
      </c>
      <c r="AV37" s="11">
        <v>2.7233549567722415</v>
      </c>
      <c r="AW37" s="11">
        <v>0.40275661046275796</v>
      </c>
      <c r="AX37" s="11">
        <v>2.7088168716260461</v>
      </c>
      <c r="AY37" s="11">
        <v>0.4069339407808425</v>
      </c>
      <c r="AZ37" s="11">
        <v>9.0638585782017387</v>
      </c>
      <c r="BA37" s="11">
        <v>1.0934173470045787</v>
      </c>
      <c r="BB37" s="11">
        <v>8.8690172049754281</v>
      </c>
      <c r="BC37" s="11">
        <v>1.6335906981066299</v>
      </c>
      <c r="BE37" s="16">
        <f t="shared" si="28"/>
        <v>38.778447514781526</v>
      </c>
      <c r="BF37" s="16">
        <f t="shared" si="29"/>
        <v>2.5787520235791315E-2</v>
      </c>
      <c r="BG37" s="16">
        <f t="shared" si="30"/>
        <v>8.5515952993347411E-2</v>
      </c>
      <c r="BH37" s="16">
        <f t="shared" si="31"/>
        <v>80.97126935469602</v>
      </c>
      <c r="BI37" s="16">
        <f t="shared" si="32"/>
        <v>0.88711185274031057</v>
      </c>
      <c r="BJ37" s="16">
        <f t="shared" si="33"/>
        <v>16.92894911520002</v>
      </c>
      <c r="BK37" s="16">
        <f t="shared" si="34"/>
        <v>9.8231265021262483E-3</v>
      </c>
      <c r="BL37" s="16">
        <f t="shared" si="35"/>
        <v>0.84325808351112308</v>
      </c>
      <c r="BM37" s="16">
        <f t="shared" si="36"/>
        <v>23.497484469944695</v>
      </c>
      <c r="BN37" s="16">
        <f t="shared" si="37"/>
        <v>2.6564996658849763E-2</v>
      </c>
      <c r="BO37" s="16">
        <f t="shared" si="38"/>
        <v>21.468972631726519</v>
      </c>
      <c r="BP37" s="16">
        <f t="shared" si="39"/>
        <v>6.6573579909682781E-2</v>
      </c>
      <c r="BQ37" s="16">
        <f t="shared" si="40"/>
        <v>6.951163665691352</v>
      </c>
      <c r="BR37" s="16">
        <f t="shared" si="41"/>
        <v>29.008769899617331</v>
      </c>
      <c r="BS37" s="16">
        <f t="shared" si="42"/>
        <v>77.254046855527662</v>
      </c>
      <c r="BT37" s="16">
        <f t="shared" si="43"/>
        <v>1.0459132282788009E-2</v>
      </c>
      <c r="BU37" s="16">
        <f t="shared" si="44"/>
        <v>0.82064618188922278</v>
      </c>
      <c r="BV37" s="16">
        <f t="shared" si="45"/>
        <v>0.20124997468825578</v>
      </c>
      <c r="BW37" s="16">
        <f t="shared" si="46"/>
        <v>0.81623518181668575</v>
      </c>
      <c r="BX37" s="16">
        <f t="shared" si="47"/>
        <v>1.020550615246373</v>
      </c>
      <c r="BY37" s="16">
        <f t="shared" si="48"/>
        <v>0.83243641017879877</v>
      </c>
      <c r="BZ37" s="16">
        <f t="shared" si="49"/>
        <v>0.91116229086698652</v>
      </c>
      <c r="CA37" s="16">
        <f t="shared" si="50"/>
        <v>0.850308308769541</v>
      </c>
      <c r="CB37" s="16">
        <f t="shared" si="51"/>
        <v>1.4301318212195837</v>
      </c>
      <c r="CC37" s="16">
        <f t="shared" si="52"/>
        <v>1.1556619414266174</v>
      </c>
      <c r="CD37" s="16">
        <f t="shared" si="53"/>
        <v>2.2487418526835139</v>
      </c>
      <c r="CE37" s="16">
        <f t="shared" si="54"/>
        <v>1.4744129826439207</v>
      </c>
      <c r="CF37" s="16">
        <f t="shared" si="55"/>
        <v>1.0771987704465136</v>
      </c>
    </row>
    <row r="38" spans="1:84" x14ac:dyDescent="0.2">
      <c r="A38" s="8">
        <v>1</v>
      </c>
      <c r="B38" s="9" t="s">
        <v>62</v>
      </c>
      <c r="C38" s="8" t="s">
        <v>63</v>
      </c>
      <c r="E38" s="20" t="s">
        <v>168</v>
      </c>
      <c r="F38" s="12">
        <v>11.373261485763191</v>
      </c>
      <c r="G38" s="13">
        <v>25.008052887384373</v>
      </c>
      <c r="H38" s="14">
        <v>31.704687107914697</v>
      </c>
      <c r="I38" s="11">
        <v>5.4205097177808899</v>
      </c>
      <c r="J38" s="11">
        <v>61.648874406442502</v>
      </c>
      <c r="K38" s="11">
        <v>8.5023680542477512E-2</v>
      </c>
      <c r="L38" s="11">
        <v>0.27138032065176071</v>
      </c>
      <c r="M38" s="11">
        <v>0.31872993155478097</v>
      </c>
      <c r="N38" s="11">
        <v>0.18706935650998124</v>
      </c>
      <c r="O38" s="11">
        <v>14.012012032801465</v>
      </c>
      <c r="P38" s="11">
        <v>1.3904067388011747</v>
      </c>
      <c r="Q38" s="11">
        <v>1.4148993136170904</v>
      </c>
      <c r="R38" s="11">
        <v>1.9962375287501503E-2</v>
      </c>
      <c r="S38" s="11">
        <v>0.96924597112520994</v>
      </c>
      <c r="T38" s="11">
        <v>900.70200999999997</v>
      </c>
      <c r="U38" s="11"/>
      <c r="V38" s="11">
        <v>0.75570781545388699</v>
      </c>
      <c r="W38" s="11">
        <v>6.8336956921941781</v>
      </c>
      <c r="X38" s="11">
        <v>5.6987865505026321</v>
      </c>
      <c r="Y38" s="11">
        <v>1.2815786900792459</v>
      </c>
      <c r="Z38" s="11">
        <v>7.692545262957827</v>
      </c>
      <c r="AA38" s="11">
        <v>3.5387859040004379</v>
      </c>
      <c r="AB38" s="11">
        <v>17.563623700872885</v>
      </c>
      <c r="AC38" s="11">
        <v>6.1228498074454425</v>
      </c>
      <c r="AD38" s="11">
        <v>36.282648417155087</v>
      </c>
      <c r="AE38" s="11">
        <v>219.47349193852838</v>
      </c>
      <c r="AF38" s="11">
        <v>17.053977171329247</v>
      </c>
      <c r="AG38" s="11">
        <v>103.53325849220339</v>
      </c>
      <c r="AH38" s="11">
        <v>1.1860141158989599</v>
      </c>
      <c r="AI38" s="11">
        <v>0.31642142436727477</v>
      </c>
      <c r="AJ38" s="11">
        <v>0.46943816971754243</v>
      </c>
      <c r="AK38" s="11">
        <v>612.53263220453141</v>
      </c>
      <c r="AL38" s="11">
        <v>9.928215791287446</v>
      </c>
      <c r="AM38" s="11">
        <v>15.435130986135887</v>
      </c>
      <c r="AN38" s="11">
        <v>2.1993581601361836</v>
      </c>
      <c r="AO38" s="11">
        <v>8.0608499367502695</v>
      </c>
      <c r="AP38" s="11">
        <v>1.5675434200464062</v>
      </c>
      <c r="AQ38" s="11">
        <v>0.56416438356164378</v>
      </c>
      <c r="AR38" s="11">
        <v>1.8693037843196028</v>
      </c>
      <c r="AS38" s="11">
        <v>0.28499207641902202</v>
      </c>
      <c r="AT38" s="11">
        <v>1.9319943651286928</v>
      </c>
      <c r="AU38" s="11">
        <v>0.44089099753148503</v>
      </c>
      <c r="AV38" s="11">
        <v>1.1534173018812477</v>
      </c>
      <c r="AW38" s="11">
        <v>0.17423752959080818</v>
      </c>
      <c r="AX38" s="11">
        <v>1.0659668080661475</v>
      </c>
      <c r="AY38" s="11">
        <v>0.17108535721981097</v>
      </c>
      <c r="AZ38" s="11">
        <v>2.6877776401875644</v>
      </c>
      <c r="BA38" s="11">
        <v>0.114631281343576</v>
      </c>
      <c r="BB38" s="11">
        <v>1.0746515412452518</v>
      </c>
      <c r="BC38" s="11">
        <v>0.54266375186525861</v>
      </c>
      <c r="BE38" s="16">
        <f t="shared" si="28"/>
        <v>96.341236687972639</v>
      </c>
      <c r="BF38" s="16">
        <f t="shared" si="29"/>
        <v>1.0379771262837042E-2</v>
      </c>
      <c r="BG38" s="16">
        <f t="shared" si="30"/>
        <v>1.5685550800430163E-2</v>
      </c>
      <c r="BH38" s="16">
        <f t="shared" si="31"/>
        <v>65.896317997037443</v>
      </c>
      <c r="BI38" s="16">
        <f t="shared" si="32"/>
        <v>1.108750073005385</v>
      </c>
      <c r="BJ38" s="16">
        <f t="shared" si="33"/>
        <v>12.37394301068127</v>
      </c>
      <c r="BK38" s="16">
        <f t="shared" si="34"/>
        <v>3.6827487315480596E-3</v>
      </c>
      <c r="BL38" s="16">
        <f t="shared" si="35"/>
        <v>0.1788108538844223</v>
      </c>
      <c r="BM38" s="16">
        <f t="shared" si="36"/>
        <v>77.289514908824088</v>
      </c>
      <c r="BN38" s="16">
        <f t="shared" si="37"/>
        <v>5.8374846802565092E-2</v>
      </c>
      <c r="BO38" s="16">
        <f t="shared" si="38"/>
        <v>1.017615402840347</v>
      </c>
      <c r="BP38" s="16">
        <f t="shared" si="39"/>
        <v>7.1688590719708539E-2</v>
      </c>
      <c r="BQ38" s="16">
        <f t="shared" si="40"/>
        <v>1.0513377610612726</v>
      </c>
      <c r="BR38" s="16">
        <f t="shared" si="41"/>
        <v>19.100280948225844</v>
      </c>
      <c r="BS38" s="16">
        <f t="shared" si="42"/>
        <v>166.16555580472968</v>
      </c>
      <c r="BT38" s="16">
        <f t="shared" si="43"/>
        <v>0.2565084855839711</v>
      </c>
      <c r="BU38" s="16">
        <f t="shared" si="44"/>
        <v>0.59626592272282219</v>
      </c>
      <c r="BV38" s="16">
        <f t="shared" si="45"/>
        <v>0.44223368789822037</v>
      </c>
      <c r="BW38" s="16">
        <f t="shared" si="46"/>
        <v>0.48767336232115299</v>
      </c>
      <c r="BX38" s="16">
        <f t="shared" si="47"/>
        <v>0.24677797458542372</v>
      </c>
      <c r="BY38" s="16">
        <f t="shared" si="48"/>
        <v>0.1765161440122629</v>
      </c>
      <c r="BZ38" s="16">
        <f t="shared" si="49"/>
        <v>0.24148178720890193</v>
      </c>
      <c r="CA38" s="16">
        <f t="shared" si="50"/>
        <v>0.51436819926624777</v>
      </c>
      <c r="CB38" s="16">
        <f t="shared" si="51"/>
        <v>1.3151081580836694</v>
      </c>
      <c r="CC38" s="16">
        <f t="shared" si="52"/>
        <v>0.43326455665271285</v>
      </c>
      <c r="CD38" s="16">
        <f t="shared" si="53"/>
        <v>1.4806419339709955</v>
      </c>
      <c r="CE38" s="16">
        <f t="shared" si="54"/>
        <v>0.27044053104189936</v>
      </c>
      <c r="CF38" s="16">
        <f t="shared" si="55"/>
        <v>0.16292232466469433</v>
      </c>
    </row>
    <row r="39" spans="1:84" x14ac:dyDescent="0.2">
      <c r="A39" s="8">
        <v>1</v>
      </c>
      <c r="B39" s="9" t="s">
        <v>64</v>
      </c>
      <c r="C39" s="8" t="s">
        <v>65</v>
      </c>
      <c r="E39" s="22" t="s">
        <v>170</v>
      </c>
      <c r="F39" s="12">
        <v>14.41020890547323</v>
      </c>
      <c r="G39" s="13">
        <v>1.1712241223555113</v>
      </c>
      <c r="H39" s="14">
        <v>40.267202413659867</v>
      </c>
      <c r="I39" s="11">
        <v>5.9117094272076365</v>
      </c>
      <c r="J39" s="11">
        <v>85.188967834517527</v>
      </c>
      <c r="K39" s="11">
        <v>0.15880722032156253</v>
      </c>
      <c r="L39" s="11">
        <v>0.52490082765389778</v>
      </c>
      <c r="M39" s="11">
        <v>2.2803679203161318E-2</v>
      </c>
      <c r="N39" s="11">
        <v>0.11491959064327485</v>
      </c>
      <c r="O39" s="11">
        <v>0.65623687575579304</v>
      </c>
      <c r="P39" s="11">
        <v>1.4884759534098286</v>
      </c>
      <c r="Q39" s="11">
        <v>1.5988731266282799</v>
      </c>
      <c r="R39" s="11">
        <v>1.8155760601308035E-2</v>
      </c>
      <c r="S39" s="11">
        <v>1.695385644752454</v>
      </c>
      <c r="T39" s="18">
        <v>0</v>
      </c>
      <c r="U39" s="11"/>
      <c r="V39" s="11">
        <v>0.75840813184961675</v>
      </c>
      <c r="W39" s="11">
        <v>11.820444996912585</v>
      </c>
      <c r="X39" s="11">
        <v>7.6418493129288434</v>
      </c>
      <c r="Y39" s="11">
        <v>1.9918659321263097</v>
      </c>
      <c r="Z39" s="11">
        <v>4.6087538363114211</v>
      </c>
      <c r="AA39" s="11">
        <v>3.8343783664337203</v>
      </c>
      <c r="AB39" s="11">
        <v>27.947446118959231</v>
      </c>
      <c r="AC39" s="11">
        <v>5.5448281201610401</v>
      </c>
      <c r="AD39" s="11">
        <v>37.732553741202402</v>
      </c>
      <c r="AE39" s="11">
        <v>156.53752155346035</v>
      </c>
      <c r="AF39" s="11">
        <v>8.6093652706281159</v>
      </c>
      <c r="AG39" s="11">
        <v>115.79035018913791</v>
      </c>
      <c r="AH39" s="11">
        <v>3.4734708916728079</v>
      </c>
      <c r="AI39" s="11">
        <v>0.21067832034961048</v>
      </c>
      <c r="AJ39" s="11">
        <v>0.36703791879144354</v>
      </c>
      <c r="AK39" s="11">
        <v>876.37829915685393</v>
      </c>
      <c r="AL39" s="11">
        <v>11.771298268850146</v>
      </c>
      <c r="AM39" s="11">
        <v>23.203431304145695</v>
      </c>
      <c r="AN39" s="11">
        <v>3.1656004650976466</v>
      </c>
      <c r="AO39" s="11">
        <v>11.496539084291628</v>
      </c>
      <c r="AP39" s="11">
        <v>2.2242675271641117</v>
      </c>
      <c r="AQ39" s="11">
        <v>0.5952925792742727</v>
      </c>
      <c r="AR39" s="11">
        <v>2.0228865610919318</v>
      </c>
      <c r="AS39" s="11">
        <v>0.27554790953149022</v>
      </c>
      <c r="AT39" s="11">
        <v>1.6269815051608278</v>
      </c>
      <c r="AU39" s="11">
        <v>0.32291807233109576</v>
      </c>
      <c r="AV39" s="11">
        <v>0.79451471030609533</v>
      </c>
      <c r="AW39" s="11">
        <v>0.12616472134977963</v>
      </c>
      <c r="AX39" s="11">
        <v>0.83100330128109778</v>
      </c>
      <c r="AY39" s="11">
        <v>0.11421023337952892</v>
      </c>
      <c r="AZ39" s="11">
        <v>2.8962313302759704</v>
      </c>
      <c r="BA39" s="11">
        <v>0.27412146772425361</v>
      </c>
      <c r="BB39" s="11">
        <v>2.3190225662207102</v>
      </c>
      <c r="BC39" s="11">
        <v>0.6254430533793508</v>
      </c>
      <c r="BE39" s="16">
        <f t="shared" si="28"/>
        <v>49.930669876076443</v>
      </c>
      <c r="BF39" s="16">
        <f t="shared" si="29"/>
        <v>2.0027770556291603E-2</v>
      </c>
      <c r="BG39" s="16">
        <f t="shared" si="30"/>
        <v>2.6863164077496657E-2</v>
      </c>
      <c r="BH39" s="16">
        <f t="shared" si="31"/>
        <v>65.692532418227117</v>
      </c>
      <c r="BI39" s="16">
        <f t="shared" si="32"/>
        <v>1.3678436958567703</v>
      </c>
      <c r="BJ39" s="16">
        <f t="shared" si="33"/>
        <v>23.693747762526229</v>
      </c>
      <c r="BK39" s="16">
        <f t="shared" si="34"/>
        <v>3.0711524009873078E-3</v>
      </c>
      <c r="BL39" s="16">
        <f t="shared" si="35"/>
        <v>0.28678433296293793</v>
      </c>
      <c r="BM39" s="16">
        <f t="shared" si="36"/>
        <v>102.80287624081316</v>
      </c>
      <c r="BN39" s="16">
        <f t="shared" si="37"/>
        <v>3.5637462047779171E-2</v>
      </c>
      <c r="BO39" s="16">
        <f t="shared" si="38"/>
        <v>1.0741679252295284</v>
      </c>
      <c r="BP39" s="16">
        <f t="shared" si="39"/>
        <v>4.5720037758854429E-2</v>
      </c>
      <c r="BQ39" s="16">
        <f t="shared" si="40"/>
        <v>1.2926632147646724</v>
      </c>
      <c r="BR39" s="16">
        <f t="shared" si="41"/>
        <v>19.586610542161043</v>
      </c>
      <c r="BS39" s="16">
        <f t="shared" si="42"/>
        <v>0</v>
      </c>
      <c r="BT39" s="16">
        <f t="shared" si="43"/>
        <v>0.25178435640956426</v>
      </c>
      <c r="BU39" s="16">
        <f t="shared" si="44"/>
        <v>0.63012106407575397</v>
      </c>
      <c r="BV39" s="16">
        <f t="shared" si="45"/>
        <v>0.26998077308923613</v>
      </c>
      <c r="BW39" s="16">
        <f t="shared" si="46"/>
        <v>0.26789803858838268</v>
      </c>
      <c r="BX39" s="16">
        <f t="shared" si="47"/>
        <v>0.24517383503962786</v>
      </c>
      <c r="BY39" s="16">
        <f t="shared" si="48"/>
        <v>0.28310398120724378</v>
      </c>
      <c r="BZ39" s="16">
        <f t="shared" si="49"/>
        <v>0.47780285251381688</v>
      </c>
      <c r="CA39" s="16">
        <f t="shared" si="50"/>
        <v>0.70899480314389929</v>
      </c>
      <c r="CB39" s="16">
        <f t="shared" si="51"/>
        <v>0.80497185843499952</v>
      </c>
      <c r="CC39" s="16">
        <f t="shared" si="52"/>
        <v>0.36131204717497734</v>
      </c>
      <c r="CD39" s="16">
        <f t="shared" si="53"/>
        <v>1.5183419024931042</v>
      </c>
      <c r="CE39" s="16">
        <f t="shared" si="54"/>
        <v>0.46315800133614921</v>
      </c>
      <c r="CF39" s="16">
        <f t="shared" si="55"/>
        <v>0.20031972954667168</v>
      </c>
    </row>
    <row r="40" spans="1:84" x14ac:dyDescent="0.2">
      <c r="A40" s="8">
        <v>1</v>
      </c>
      <c r="B40" s="9" t="s">
        <v>66</v>
      </c>
      <c r="C40" s="15" t="s">
        <v>67</v>
      </c>
      <c r="E40" s="20" t="s">
        <v>168</v>
      </c>
      <c r="F40" s="12">
        <v>6.9544910565563214</v>
      </c>
      <c r="G40" s="13">
        <v>30.26474215730321</v>
      </c>
      <c r="H40" s="14">
        <v>42.470392452786513</v>
      </c>
      <c r="I40" s="11">
        <v>7.3910378626474147</v>
      </c>
      <c r="J40" s="11">
        <v>51.400906714450592</v>
      </c>
      <c r="K40" s="11">
        <v>0.29434540092920114</v>
      </c>
      <c r="L40" s="11">
        <v>0.36007136940933121</v>
      </c>
      <c r="M40" s="11">
        <v>0.54604886584876289</v>
      </c>
      <c r="N40" s="11">
        <v>0.3055311425679148</v>
      </c>
      <c r="O40" s="11">
        <v>16.957335030736989</v>
      </c>
      <c r="P40" s="11">
        <v>2.0465659252089057</v>
      </c>
      <c r="Q40" s="11">
        <v>1.4127457377972774</v>
      </c>
      <c r="R40" s="11">
        <v>5.5144683114645029E-2</v>
      </c>
      <c r="S40" s="11">
        <v>3.0793914267209717</v>
      </c>
      <c r="T40" s="11">
        <v>303.611469</v>
      </c>
      <c r="U40" s="11"/>
      <c r="V40" s="11">
        <v>0.9891032904308017</v>
      </c>
      <c r="W40" s="11">
        <v>27.469268775936946</v>
      </c>
      <c r="X40" s="11">
        <v>14.814083417886732</v>
      </c>
      <c r="Y40" s="11">
        <v>7.4681848216483724</v>
      </c>
      <c r="Z40" s="11">
        <v>10.661633279585534</v>
      </c>
      <c r="AA40" s="11">
        <v>8.4260562416144129</v>
      </c>
      <c r="AB40" s="11">
        <v>20.575417747398525</v>
      </c>
      <c r="AC40" s="11">
        <v>8.356713735558408</v>
      </c>
      <c r="AD40" s="11">
        <v>32.784212227246385</v>
      </c>
      <c r="AE40" s="11">
        <v>236.59915224771217</v>
      </c>
      <c r="AF40" s="11">
        <v>18.378263483981367</v>
      </c>
      <c r="AG40" s="11">
        <v>195.34958236480134</v>
      </c>
      <c r="AH40" s="11">
        <v>3.4078751857355125</v>
      </c>
      <c r="AI40" s="11">
        <v>0.1307435746517559</v>
      </c>
      <c r="AJ40" s="11">
        <v>0.50492485641325291</v>
      </c>
      <c r="AK40" s="11">
        <v>443.45557989363886</v>
      </c>
      <c r="AL40" s="11">
        <v>12.577709886383003</v>
      </c>
      <c r="AM40" s="11">
        <v>19.754181178259017</v>
      </c>
      <c r="AN40" s="11">
        <v>2.6731587313750143</v>
      </c>
      <c r="AO40" s="11">
        <v>10.177792472699293</v>
      </c>
      <c r="AP40" s="11">
        <v>2.2086756368694451</v>
      </c>
      <c r="AQ40" s="11">
        <v>0.73676712328767124</v>
      </c>
      <c r="AR40" s="11">
        <v>2.5123993524127224</v>
      </c>
      <c r="AS40" s="11">
        <v>0.38353170962153138</v>
      </c>
      <c r="AT40" s="11">
        <v>2.430894144601226</v>
      </c>
      <c r="AU40" s="11">
        <v>0.53908498361867552</v>
      </c>
      <c r="AV40" s="11">
        <v>1.5545224867284706</v>
      </c>
      <c r="AW40" s="11">
        <v>0.23969693297299027</v>
      </c>
      <c r="AX40" s="11">
        <v>1.5145410757138928</v>
      </c>
      <c r="AY40" s="11">
        <v>0.24124957675377842</v>
      </c>
      <c r="AZ40" s="11">
        <v>5.2722905739119081</v>
      </c>
      <c r="BA40" s="11">
        <v>0.27288331576479596</v>
      </c>
      <c r="BB40" s="11">
        <v>2.5652330308613505</v>
      </c>
      <c r="BC40" s="11">
        <v>1.1536484796847764</v>
      </c>
      <c r="BE40" s="16">
        <f t="shared" si="28"/>
        <v>76.152762737195502</v>
      </c>
      <c r="BF40" s="16">
        <f t="shared" si="29"/>
        <v>1.3131499949004047E-2</v>
      </c>
      <c r="BG40" s="16">
        <f t="shared" si="30"/>
        <v>3.9824637134759422E-2</v>
      </c>
      <c r="BH40" s="16">
        <f t="shared" si="31"/>
        <v>68.117970256835548</v>
      </c>
      <c r="BI40" s="16">
        <f t="shared" si="32"/>
        <v>0.83303246498704697</v>
      </c>
      <c r="BJ40" s="16">
        <f t="shared" si="33"/>
        <v>11.589732510254715</v>
      </c>
      <c r="BK40" s="16">
        <f t="shared" si="34"/>
        <v>7.4610202436295753E-3</v>
      </c>
      <c r="BL40" s="16">
        <f t="shared" si="35"/>
        <v>0.41663856740384181</v>
      </c>
      <c r="BM40" s="16">
        <f t="shared" si="36"/>
        <v>64.92889349938109</v>
      </c>
      <c r="BN40" s="16">
        <f t="shared" si="37"/>
        <v>1.7689474344665924E-2</v>
      </c>
      <c r="BO40" s="16">
        <f t="shared" si="38"/>
        <v>0.69030062525499625</v>
      </c>
      <c r="BP40" s="16">
        <f t="shared" si="39"/>
        <v>8.6372118955898136E-2</v>
      </c>
      <c r="BQ40" s="16">
        <f t="shared" si="40"/>
        <v>2.0043306086623724</v>
      </c>
      <c r="BR40" s="16">
        <f t="shared" si="41"/>
        <v>26.430602304454787</v>
      </c>
      <c r="BS40" s="16">
        <f t="shared" si="42"/>
        <v>41.078326838830272</v>
      </c>
      <c r="BT40" s="16">
        <f t="shared" si="43"/>
        <v>0.27689831431547302</v>
      </c>
      <c r="BU40" s="16">
        <f t="shared" si="44"/>
        <v>0.92964550740125496</v>
      </c>
      <c r="BV40" s="16">
        <f t="shared" si="45"/>
        <v>0.13401116927777215</v>
      </c>
      <c r="BW40" s="16">
        <f t="shared" si="46"/>
        <v>0.49569828290211049</v>
      </c>
      <c r="BX40" s="16">
        <f t="shared" si="47"/>
        <v>0.43093439697815733</v>
      </c>
      <c r="BY40" s="16">
        <f t="shared" si="48"/>
        <v>0.41129177433745495</v>
      </c>
      <c r="BZ40" s="16">
        <f t="shared" si="49"/>
        <v>0.42274476591119886</v>
      </c>
      <c r="CA40" s="16">
        <f t="shared" si="50"/>
        <v>0.48278917527143317</v>
      </c>
      <c r="CB40" s="16">
        <f t="shared" si="51"/>
        <v>1.3600343936641026</v>
      </c>
      <c r="CC40" s="16">
        <f t="shared" si="52"/>
        <v>0.87776708748583232</v>
      </c>
      <c r="CD40" s="16">
        <f t="shared" si="53"/>
        <v>2.0488838995701384</v>
      </c>
      <c r="CE40" s="16">
        <f t="shared" si="54"/>
        <v>0.68663167473723141</v>
      </c>
      <c r="CF40" s="16">
        <f t="shared" si="55"/>
        <v>0.31060446438282541</v>
      </c>
    </row>
    <row r="41" spans="1:84" x14ac:dyDescent="0.2">
      <c r="A41" s="8">
        <v>1</v>
      </c>
      <c r="B41" s="9" t="s">
        <v>68</v>
      </c>
      <c r="C41" s="8" t="s">
        <v>69</v>
      </c>
      <c r="E41" s="19" t="s">
        <v>167</v>
      </c>
      <c r="F41" s="12">
        <v>4.3321795141938093</v>
      </c>
      <c r="G41" s="13">
        <v>1.8457000555303005</v>
      </c>
      <c r="H41" s="14">
        <v>104.61838526713908</v>
      </c>
      <c r="I41" s="11">
        <v>14.062425417661096</v>
      </c>
      <c r="J41" s="11">
        <v>60.920951314269722</v>
      </c>
      <c r="K41" s="11">
        <v>1.1024100679967739</v>
      </c>
      <c r="L41" s="11">
        <v>7.3352970295750568</v>
      </c>
      <c r="M41" s="11">
        <v>3.1382206141493431E-2</v>
      </c>
      <c r="N41" s="11">
        <v>2.5813596491228066</v>
      </c>
      <c r="O41" s="11">
        <v>1.0341457411136274</v>
      </c>
      <c r="P41" s="11">
        <v>0.92639489360300042</v>
      </c>
      <c r="Q41" s="11">
        <v>2.9773640166434268</v>
      </c>
      <c r="R41" s="11">
        <v>7.8933276272759922E-2</v>
      </c>
      <c r="S41" s="11">
        <v>16.493037340543786</v>
      </c>
      <c r="T41" s="11">
        <v>822.60645999999997</v>
      </c>
      <c r="U41" s="11"/>
      <c r="V41" s="11">
        <v>2.5725203832339001</v>
      </c>
      <c r="W41" s="11">
        <v>99.773085991981219</v>
      </c>
      <c r="X41" s="11">
        <v>94.259583125742679</v>
      </c>
      <c r="Y41" s="11">
        <v>12.14732426579941</v>
      </c>
      <c r="Z41" s="11">
        <v>39.445627228739291</v>
      </c>
      <c r="AA41" s="11">
        <v>61.622517470927818</v>
      </c>
      <c r="AB41" s="11">
        <v>85.305768262743186</v>
      </c>
      <c r="AC41" s="11">
        <v>19.415453700836171</v>
      </c>
      <c r="AD41" s="11">
        <v>119.65191383723392</v>
      </c>
      <c r="AE41" s="11">
        <v>119.78345337969168</v>
      </c>
      <c r="AF41" s="11">
        <v>34.224685909118534</v>
      </c>
      <c r="AG41" s="11">
        <v>260.65491779234634</v>
      </c>
      <c r="AH41" s="11">
        <v>18.147568165070009</v>
      </c>
      <c r="AI41" s="11">
        <v>0.22344670340110201</v>
      </c>
      <c r="AJ41" s="11">
        <v>6.61483893644135</v>
      </c>
      <c r="AK41" s="11">
        <v>285.15387527045334</v>
      </c>
      <c r="AL41" s="11">
        <v>34.282186694505974</v>
      </c>
      <c r="AM41" s="11">
        <v>43.859659171815707</v>
      </c>
      <c r="AN41" s="11">
        <v>8.3588800043974185</v>
      </c>
      <c r="AO41" s="11">
        <v>32.180607715270327</v>
      </c>
      <c r="AP41" s="11">
        <v>6.9132367465724904</v>
      </c>
      <c r="AQ41" s="11">
        <v>1.6554429552141223</v>
      </c>
      <c r="AR41" s="11">
        <v>6.7844036539170194</v>
      </c>
      <c r="AS41" s="11">
        <v>1.0161433435705129</v>
      </c>
      <c r="AT41" s="11">
        <v>5.9406099291800087</v>
      </c>
      <c r="AU41" s="11">
        <v>1.2266948723309308</v>
      </c>
      <c r="AV41" s="11">
        <v>3.1926638910461849</v>
      </c>
      <c r="AW41" s="11">
        <v>0.46001598399842719</v>
      </c>
      <c r="AX41" s="11">
        <v>2.9714959410086728</v>
      </c>
      <c r="AY41" s="11">
        <v>0.4443641853337974</v>
      </c>
      <c r="AZ41" s="11">
        <v>6.9975070288966732</v>
      </c>
      <c r="BA41" s="11">
        <v>1.2969627652028117</v>
      </c>
      <c r="BB41" s="11">
        <v>10.958128091884129</v>
      </c>
      <c r="BC41" s="11">
        <v>1.6022696062316075</v>
      </c>
      <c r="BE41" s="16">
        <f t="shared" si="28"/>
        <v>23.786445605193652</v>
      </c>
      <c r="BF41" s="16">
        <f t="shared" si="29"/>
        <v>4.2040749450252247E-2</v>
      </c>
      <c r="BG41" s="16">
        <f t="shared" si="30"/>
        <v>7.839402060843996E-2</v>
      </c>
      <c r="BH41" s="16">
        <f t="shared" si="31"/>
        <v>78.271630531016115</v>
      </c>
      <c r="BI41" s="16">
        <f t="shared" si="32"/>
        <v>0.6644093422953975</v>
      </c>
      <c r="BJ41" s="16">
        <f t="shared" si="33"/>
        <v>15.140568319588654</v>
      </c>
      <c r="BK41" s="16">
        <f t="shared" si="34"/>
        <v>5.6130627490210243E-3</v>
      </c>
      <c r="BL41" s="16">
        <f t="shared" si="35"/>
        <v>1.1728444312195296</v>
      </c>
      <c r="BM41" s="16">
        <f t="shared" si="36"/>
        <v>18.088409254844873</v>
      </c>
      <c r="BN41" s="16">
        <f t="shared" si="37"/>
        <v>1.5889627625720507E-2</v>
      </c>
      <c r="BO41" s="16">
        <f t="shared" si="38"/>
        <v>3.2139253327095236</v>
      </c>
      <c r="BP41" s="16">
        <f t="shared" si="39"/>
        <v>6.074698593052625E-2</v>
      </c>
      <c r="BQ41" s="16">
        <f t="shared" si="40"/>
        <v>6.7029392388713704</v>
      </c>
      <c r="BR41" s="16">
        <f t="shared" si="41"/>
        <v>18.53555912659192</v>
      </c>
      <c r="BS41" s="16">
        <f t="shared" si="42"/>
        <v>58.496769623174885</v>
      </c>
      <c r="BT41" s="16">
        <f t="shared" si="43"/>
        <v>6.5877319600894366E-2</v>
      </c>
      <c r="BU41" s="16">
        <f t="shared" si="44"/>
        <v>0.67861689275430837</v>
      </c>
      <c r="BV41" s="16">
        <f t="shared" si="45"/>
        <v>0.12037596686151898</v>
      </c>
      <c r="BW41" s="16">
        <f t="shared" si="46"/>
        <v>0.9639127732719931</v>
      </c>
      <c r="BX41" s="16">
        <f t="shared" si="47"/>
        <v>1.6564237110969031</v>
      </c>
      <c r="BY41" s="16">
        <f t="shared" si="48"/>
        <v>1.1577931206510659</v>
      </c>
      <c r="BZ41" s="16">
        <f t="shared" si="49"/>
        <v>0.94914591615272514</v>
      </c>
      <c r="CA41" s="16">
        <f t="shared" si="50"/>
        <v>0.56338974680262921</v>
      </c>
      <c r="CB41" s="16">
        <f t="shared" si="51"/>
        <v>1.3166416061951085</v>
      </c>
      <c r="CC41" s="16">
        <f t="shared" si="52"/>
        <v>0.66036032341423812</v>
      </c>
      <c r="CD41" s="16">
        <f t="shared" si="53"/>
        <v>1.436865048573017</v>
      </c>
      <c r="CE41" s="16">
        <f t="shared" si="54"/>
        <v>1.3516210449731028</v>
      </c>
      <c r="CF41" s="16">
        <f t="shared" si="55"/>
        <v>1.0387322545903255</v>
      </c>
    </row>
    <row r="42" spans="1:84" x14ac:dyDescent="0.2">
      <c r="A42" s="8">
        <v>1</v>
      </c>
      <c r="B42" s="9" t="s">
        <v>68</v>
      </c>
      <c r="C42" s="8" t="s">
        <v>70</v>
      </c>
      <c r="E42" s="19" t="s">
        <v>167</v>
      </c>
      <c r="F42" s="12">
        <v>4.5317246787104013</v>
      </c>
      <c r="G42" s="13">
        <v>1.9312283250173397</v>
      </c>
      <c r="H42" s="14">
        <v>110.97606432635145</v>
      </c>
      <c r="I42" s="11">
        <v>14.05225735879077</v>
      </c>
      <c r="J42" s="11">
        <v>63.680961464421976</v>
      </c>
      <c r="K42" s="11">
        <v>1.1776232305306669</v>
      </c>
      <c r="L42" s="11">
        <v>5.7774937927719767</v>
      </c>
      <c r="M42" s="11">
        <v>2.8558893478244887E-2</v>
      </c>
      <c r="N42" s="11">
        <v>2.6140838206627679</v>
      </c>
      <c r="O42" s="11">
        <v>1.0820672305072154</v>
      </c>
      <c r="P42" s="11">
        <v>0.95838503410833731</v>
      </c>
      <c r="Q42" s="11">
        <v>3.0567016218241547</v>
      </c>
      <c r="R42" s="11">
        <v>9.000386200526482E-2</v>
      </c>
      <c r="S42" s="11">
        <v>17.050306958287955</v>
      </c>
      <c r="T42" s="11">
        <v>581.91197</v>
      </c>
      <c r="U42" s="11"/>
      <c r="V42" s="11">
        <v>2.5098253110009985</v>
      </c>
      <c r="W42" s="11">
        <v>98.290452856629642</v>
      </c>
      <c r="X42" s="11">
        <v>97.251629946677781</v>
      </c>
      <c r="Y42" s="11">
        <v>12.157868818113473</v>
      </c>
      <c r="Z42" s="11">
        <v>38.762628915368389</v>
      </c>
      <c r="AA42" s="11">
        <v>62.915228019777366</v>
      </c>
      <c r="AB42" s="11">
        <v>152.13573396393443</v>
      </c>
      <c r="AC42" s="11">
        <v>19.818055125425829</v>
      </c>
      <c r="AD42" s="11">
        <v>125.70898167463746</v>
      </c>
      <c r="AE42" s="11">
        <v>119.68107435970904</v>
      </c>
      <c r="AF42" s="11">
        <v>34.72651414825517</v>
      </c>
      <c r="AG42" s="11">
        <v>295.706064918717</v>
      </c>
      <c r="AH42" s="11">
        <v>19.859985261606489</v>
      </c>
      <c r="AI42" s="11">
        <v>0.38730761922857682</v>
      </c>
      <c r="AJ42" s="11">
        <v>6.6760119229065902</v>
      </c>
      <c r="AK42" s="11">
        <v>287.68004354889467</v>
      </c>
      <c r="AL42" s="11">
        <v>33.889155032774752</v>
      </c>
      <c r="AM42" s="11">
        <v>49.133166286394278</v>
      </c>
      <c r="AN42" s="11">
        <v>8.647395534358516</v>
      </c>
      <c r="AO42" s="11">
        <v>32.743307518552108</v>
      </c>
      <c r="AP42" s="11">
        <v>6.8579067085833332</v>
      </c>
      <c r="AQ42" s="11">
        <v>1.4808761033017328</v>
      </c>
      <c r="AR42" s="11">
        <v>6.764184897684216</v>
      </c>
      <c r="AS42" s="11">
        <v>1.0499825605305206</v>
      </c>
      <c r="AT42" s="11">
        <v>5.8544994510114723</v>
      </c>
      <c r="AU42" s="11">
        <v>1.2306328976032612</v>
      </c>
      <c r="AV42" s="11">
        <v>3.2802941899770044</v>
      </c>
      <c r="AW42" s="11">
        <v>0.49107191540760375</v>
      </c>
      <c r="AX42" s="11">
        <v>3.1999974363080583</v>
      </c>
      <c r="AY42" s="11">
        <v>0.46643843212143743</v>
      </c>
      <c r="AZ42" s="11">
        <v>8.0483607160432626</v>
      </c>
      <c r="BA42" s="11">
        <v>1.405383942735539</v>
      </c>
      <c r="BB42" s="11">
        <v>11.555301284902336</v>
      </c>
      <c r="BC42" s="11">
        <v>1.9379925597670025</v>
      </c>
      <c r="BE42" s="16">
        <f t="shared" si="28"/>
        <v>25.590511024154249</v>
      </c>
      <c r="BF42" s="16">
        <f t="shared" si="29"/>
        <v>3.9076984396916682E-2</v>
      </c>
      <c r="BG42" s="16">
        <f t="shared" si="30"/>
        <v>8.3803135714275306E-2</v>
      </c>
      <c r="BH42" s="16">
        <f t="shared" si="31"/>
        <v>77.777106293760966</v>
      </c>
      <c r="BI42" s="16">
        <f t="shared" si="32"/>
        <v>0.67771807939712425</v>
      </c>
      <c r="BJ42" s="16">
        <f t="shared" si="33"/>
        <v>15.143556250679778</v>
      </c>
      <c r="BK42" s="16">
        <f t="shared" si="34"/>
        <v>6.4049397692649331E-3</v>
      </c>
      <c r="BL42" s="16">
        <f t="shared" si="35"/>
        <v>1.2133500350121096</v>
      </c>
      <c r="BM42" s="16">
        <f t="shared" si="36"/>
        <v>18.829951642732613</v>
      </c>
      <c r="BN42" s="16">
        <f t="shared" si="37"/>
        <v>2.7561950321546454E-2</v>
      </c>
      <c r="BO42" s="16">
        <f t="shared" si="38"/>
        <v>3.1894296269641251</v>
      </c>
      <c r="BP42" s="16">
        <f t="shared" si="39"/>
        <v>5.9296279177369744E-2</v>
      </c>
      <c r="BQ42" s="16">
        <f t="shared" si="40"/>
        <v>6.9207122716009319</v>
      </c>
      <c r="BR42" s="16">
        <f t="shared" si="41"/>
        <v>21.043314064678018</v>
      </c>
      <c r="BS42" s="16">
        <f t="shared" si="42"/>
        <v>41.410568789217997</v>
      </c>
      <c r="BT42" s="16">
        <f t="shared" si="43"/>
        <v>6.8201500274174348E-2</v>
      </c>
      <c r="BU42" s="16">
        <f t="shared" si="44"/>
        <v>0.82140116450746559</v>
      </c>
      <c r="BV42" s="16">
        <f t="shared" si="45"/>
        <v>0.2088026539511095</v>
      </c>
      <c r="BW42" s="16">
        <f t="shared" si="46"/>
        <v>0.9479080900417286</v>
      </c>
      <c r="BX42" s="16">
        <f t="shared" si="47"/>
        <v>1.6923957031414854</v>
      </c>
      <c r="BY42" s="16">
        <f t="shared" si="48"/>
        <v>1.1977789091926059</v>
      </c>
      <c r="BZ42" s="16">
        <f t="shared" si="49"/>
        <v>1.0015947081179541</v>
      </c>
      <c r="CA42" s="16">
        <f t="shared" si="50"/>
        <v>0.63158611791067332</v>
      </c>
      <c r="CB42" s="16">
        <f t="shared" si="51"/>
        <v>1.3830471628509216</v>
      </c>
      <c r="CC42" s="16">
        <f t="shared" si="52"/>
        <v>0.75352232579587441</v>
      </c>
      <c r="CD42" s="16">
        <f t="shared" si="53"/>
        <v>1.6312646561765904</v>
      </c>
      <c r="CE42" s="16">
        <f t="shared" si="54"/>
        <v>1.4448816502461259</v>
      </c>
      <c r="CF42" s="16">
        <f t="shared" si="55"/>
        <v>1.072479818937073</v>
      </c>
    </row>
    <row r="43" spans="1:84" x14ac:dyDescent="0.2">
      <c r="A43" s="8">
        <v>1</v>
      </c>
      <c r="B43" s="9" t="s">
        <v>68</v>
      </c>
      <c r="C43" s="7" t="s">
        <v>71</v>
      </c>
      <c r="E43" s="22" t="s">
        <v>170</v>
      </c>
      <c r="F43" s="12">
        <v>14.361528015208259</v>
      </c>
      <c r="G43" s="13">
        <v>0.98494355141274048</v>
      </c>
      <c r="H43" s="14">
        <v>39.877520464249748</v>
      </c>
      <c r="I43" s="11">
        <v>5.9981379276054092</v>
      </c>
      <c r="J43" s="11">
        <v>86.142425886388295</v>
      </c>
      <c r="K43" s="11">
        <v>9.938882191978711E-2</v>
      </c>
      <c r="L43" s="11">
        <v>0.82806306177205158</v>
      </c>
      <c r="M43" s="11">
        <v>2.2803679203161316E-3</v>
      </c>
      <c r="N43" s="11">
        <v>0.1790204678362573</v>
      </c>
      <c r="O43" s="11">
        <v>0.5518638718565585</v>
      </c>
      <c r="P43" s="11">
        <v>1.1630779606407673</v>
      </c>
      <c r="Q43" s="11">
        <v>1.7388158468776194</v>
      </c>
      <c r="R43" s="11">
        <v>7.8601158700784789E-3</v>
      </c>
      <c r="S43" s="11">
        <v>1.1391876993501002</v>
      </c>
      <c r="T43" s="11">
        <v>214.38229699999999</v>
      </c>
      <c r="U43" s="11"/>
      <c r="V43" s="11">
        <v>0.7129036439386397</v>
      </c>
      <c r="W43" s="11">
        <v>12.714086886713535</v>
      </c>
      <c r="X43" s="11">
        <v>8.4454564827408056</v>
      </c>
      <c r="Y43" s="11">
        <v>2.0119005815230273</v>
      </c>
      <c r="Z43" s="11">
        <v>5.1601017501485051</v>
      </c>
      <c r="AA43" s="11">
        <v>4.8456757727260173</v>
      </c>
      <c r="AB43" s="11">
        <v>21.321360711845987</v>
      </c>
      <c r="AC43" s="11">
        <v>5.5679777020749448</v>
      </c>
      <c r="AD43" s="11">
        <v>45.348571825281937</v>
      </c>
      <c r="AE43" s="11">
        <v>126.64284771852873</v>
      </c>
      <c r="AF43" s="11">
        <v>6.0379973732919963</v>
      </c>
      <c r="AG43" s="11">
        <v>68.501692736566113</v>
      </c>
      <c r="AH43" s="11">
        <v>2.0609801031687547</v>
      </c>
      <c r="AI43" s="11">
        <v>0.13193995819874596</v>
      </c>
      <c r="AJ43" s="11">
        <v>0.65557050495249503</v>
      </c>
      <c r="AK43" s="11">
        <v>445.41399085476911</v>
      </c>
      <c r="AL43" s="11">
        <v>8.2261526800345077</v>
      </c>
      <c r="AM43" s="11">
        <v>21.253228673094</v>
      </c>
      <c r="AN43" s="11">
        <v>2.0993035589127476</v>
      </c>
      <c r="AO43" s="11">
        <v>7.59159648393097</v>
      </c>
      <c r="AP43" s="11">
        <v>1.535157054026429</v>
      </c>
      <c r="AQ43" s="11">
        <v>0.43053285387381501</v>
      </c>
      <c r="AR43" s="11">
        <v>1.4264332522242458</v>
      </c>
      <c r="AS43" s="11">
        <v>0.1894996149760424</v>
      </c>
      <c r="AT43" s="11">
        <v>1.0181297712868194</v>
      </c>
      <c r="AU43" s="11">
        <v>0.23923503529407397</v>
      </c>
      <c r="AV43" s="11">
        <v>0.61146475253949495</v>
      </c>
      <c r="AW43" s="11">
        <v>0.10675476421904428</v>
      </c>
      <c r="AX43" s="11">
        <v>0.63960888641494607</v>
      </c>
      <c r="AY43" s="11">
        <v>8.6377487429895816E-2</v>
      </c>
      <c r="AZ43" s="11">
        <v>1.9092145493579133</v>
      </c>
      <c r="BA43" s="11">
        <v>0.18308859224866192</v>
      </c>
      <c r="BB43" s="11">
        <v>1.6810425383462575</v>
      </c>
      <c r="BC43" s="11">
        <v>0.60488858683636737</v>
      </c>
      <c r="BE43" s="16">
        <f t="shared" si="28"/>
        <v>40.749529636504825</v>
      </c>
      <c r="BF43" s="16">
        <f t="shared" si="29"/>
        <v>2.4540160559403508E-2</v>
      </c>
      <c r="BG43" s="16">
        <f t="shared" si="30"/>
        <v>1.6569946059820827E-2</v>
      </c>
      <c r="BH43" s="16">
        <f t="shared" si="31"/>
        <v>67.394567863549042</v>
      </c>
      <c r="BI43" s="16">
        <f t="shared" si="32"/>
        <v>1.4756501841665621</v>
      </c>
      <c r="BJ43" s="16">
        <f t="shared" si="33"/>
        <v>24.179903092410726</v>
      </c>
      <c r="BK43" s="16">
        <f t="shared" si="34"/>
        <v>1.3104259963585753E-3</v>
      </c>
      <c r="BL43" s="16">
        <f t="shared" si="35"/>
        <v>0.18992355846089878</v>
      </c>
      <c r="BM43" s="16">
        <f t="shared" si="36"/>
        <v>69.174210070003156</v>
      </c>
      <c r="BN43" s="16">
        <f t="shared" si="37"/>
        <v>2.1996819644895919E-2</v>
      </c>
      <c r="BO43" s="16">
        <f t="shared" si="38"/>
        <v>1.4950122912824042</v>
      </c>
      <c r="BP43" s="16">
        <f t="shared" si="39"/>
        <v>4.8224056975114366E-2</v>
      </c>
      <c r="BQ43" s="16">
        <f t="shared" si="40"/>
        <v>1.4080130508289963</v>
      </c>
      <c r="BR43" s="16">
        <f t="shared" si="41"/>
        <v>11.420493086912645</v>
      </c>
      <c r="BS43" s="16">
        <f t="shared" si="42"/>
        <v>35.741475035667648</v>
      </c>
      <c r="BT43" s="16">
        <f t="shared" si="43"/>
        <v>0.19390650476507032</v>
      </c>
      <c r="BU43" s="16">
        <f t="shared" si="44"/>
        <v>0.60063169496103441</v>
      </c>
      <c r="BV43" s="16">
        <f t="shared" si="45"/>
        <v>0.16664257306739333</v>
      </c>
      <c r="BW43" s="16">
        <f t="shared" si="46"/>
        <v>0.29562483690911284</v>
      </c>
      <c r="BX43" s="16">
        <f t="shared" si="47"/>
        <v>0.30537264995654256</v>
      </c>
      <c r="BY43" s="16">
        <f t="shared" si="48"/>
        <v>0.18748623737502348</v>
      </c>
      <c r="BZ43" s="16">
        <f t="shared" si="49"/>
        <v>0.34136508406868954</v>
      </c>
      <c r="CA43" s="16">
        <f t="shared" si="50"/>
        <v>0.64004776500642135</v>
      </c>
      <c r="CB43" s="16">
        <f t="shared" si="51"/>
        <v>0.60002987921994733</v>
      </c>
      <c r="CC43" s="16">
        <f t="shared" si="52"/>
        <v>0.15416776427747944</v>
      </c>
      <c r="CD43" s="16">
        <f t="shared" si="53"/>
        <v>0.88530954162113518</v>
      </c>
      <c r="CE43" s="16">
        <f t="shared" si="54"/>
        <v>0.28568872516932459</v>
      </c>
      <c r="CF43" s="16">
        <f t="shared" si="55"/>
        <v>0.21819511092964455</v>
      </c>
    </row>
    <row r="44" spans="1:84" x14ac:dyDescent="0.2">
      <c r="A44" s="8">
        <v>1</v>
      </c>
      <c r="B44" s="9" t="s">
        <v>72</v>
      </c>
      <c r="C44" s="7" t="s">
        <v>73</v>
      </c>
      <c r="E44" s="21" t="s">
        <v>169</v>
      </c>
      <c r="F44" s="12">
        <v>7.5778517668207241</v>
      </c>
      <c r="G44" s="13">
        <v>5.6003815254014917</v>
      </c>
      <c r="H44" s="14">
        <v>71.360320993731051</v>
      </c>
      <c r="I44" s="17">
        <v>9.1345285674381529</v>
      </c>
      <c r="J44" s="17">
        <v>69.220103443835583</v>
      </c>
      <c r="K44" s="17">
        <v>0.71358335644781867</v>
      </c>
      <c r="L44" s="17">
        <v>4.0437318376611229</v>
      </c>
      <c r="M44" s="17">
        <v>4.9824036777899726E-2</v>
      </c>
      <c r="N44" s="17">
        <v>1.6316731517509728</v>
      </c>
      <c r="O44" s="17">
        <v>3.137893768682456</v>
      </c>
      <c r="P44" s="17">
        <v>0.60510677292775672</v>
      </c>
      <c r="Q44" s="17">
        <v>1.9115171966936344</v>
      </c>
      <c r="R44" s="17">
        <v>6.8078077426019457E-2</v>
      </c>
      <c r="S44" s="17">
        <v>9.7504998361037512</v>
      </c>
      <c r="T44" s="11">
        <v>12995.9005</v>
      </c>
      <c r="U44" s="17"/>
      <c r="V44" s="17">
        <v>1.4954751907686747</v>
      </c>
      <c r="W44" s="17">
        <v>78.954983872219358</v>
      </c>
      <c r="X44" s="17">
        <v>56.177643384757154</v>
      </c>
      <c r="Y44" s="17">
        <v>11.615544504099486</v>
      </c>
      <c r="Z44" s="17">
        <v>21.584539088095745</v>
      </c>
      <c r="AA44" s="17">
        <v>28.675012904890863</v>
      </c>
      <c r="AB44" s="17">
        <v>52.987023085935675</v>
      </c>
      <c r="AC44" s="17">
        <v>11.659231344434355</v>
      </c>
      <c r="AD44" s="17">
        <v>69.447330067469494</v>
      </c>
      <c r="AE44" s="17">
        <v>97.545607566387346</v>
      </c>
      <c r="AF44" s="17">
        <v>23.214075427704692</v>
      </c>
      <c r="AG44" s="17">
        <v>276.90692429064308</v>
      </c>
      <c r="AH44" s="17">
        <v>11.215669256605699</v>
      </c>
      <c r="AI44" s="17">
        <v>0.44704830053667255</v>
      </c>
      <c r="AJ44" s="17">
        <v>3.3107126669319942</v>
      </c>
      <c r="AK44" s="17">
        <v>238.54121079504012</v>
      </c>
      <c r="AL44" s="17">
        <v>24.031008040110823</v>
      </c>
      <c r="AM44" s="17">
        <v>45.777484246869356</v>
      </c>
      <c r="AN44" s="17">
        <v>5.9245615399559952</v>
      </c>
      <c r="AO44" s="17">
        <v>22.460021109283453</v>
      </c>
      <c r="AP44" s="17">
        <v>4.4225755066766688</v>
      </c>
      <c r="AQ44" s="17">
        <v>1.1094180561649847</v>
      </c>
      <c r="AR44" s="17">
        <v>4.2014099746494011</v>
      </c>
      <c r="AS44" s="17">
        <v>0.65993265176344174</v>
      </c>
      <c r="AT44" s="17">
        <v>4.0255485536249767</v>
      </c>
      <c r="AU44" s="17">
        <v>0.86315479362236081</v>
      </c>
      <c r="AV44" s="17">
        <v>2.2683007210823805</v>
      </c>
      <c r="AW44" s="17">
        <v>0.34624430373187337</v>
      </c>
      <c r="AX44" s="17">
        <v>2.2530348863194747</v>
      </c>
      <c r="AY44" s="17">
        <v>0.33807194549869168</v>
      </c>
      <c r="AZ44" s="17">
        <v>7.2528147384537345</v>
      </c>
      <c r="BA44" s="17">
        <v>0.81874283788011082</v>
      </c>
      <c r="BB44" s="17">
        <v>7.0478407308654152</v>
      </c>
      <c r="BC44" s="17">
        <v>1.5409575119146919</v>
      </c>
      <c r="BE44" s="16">
        <f t="shared" si="28"/>
        <v>39.289611508664336</v>
      </c>
      <c r="BF44" s="16">
        <f t="shared" si="29"/>
        <v>2.5452020562215922E-2</v>
      </c>
      <c r="BG44" s="16">
        <f t="shared" si="30"/>
        <v>7.8119341483207871E-2</v>
      </c>
      <c r="BH44" s="16">
        <f t="shared" si="31"/>
        <v>78.400214385515866</v>
      </c>
      <c r="BI44" s="16">
        <f t="shared" si="32"/>
        <v>0.7228184041159571</v>
      </c>
      <c r="BJ44" s="16">
        <f t="shared" si="33"/>
        <v>16.908703202562609</v>
      </c>
      <c r="BK44" s="16">
        <f t="shared" si="34"/>
        <v>7.4528287829431425E-3</v>
      </c>
      <c r="BL44" s="16">
        <f t="shared" si="35"/>
        <v>1.0674332850478294</v>
      </c>
      <c r="BM44" s="16">
        <f t="shared" si="36"/>
        <v>20.976550082742659</v>
      </c>
      <c r="BN44" s="16">
        <f t="shared" si="37"/>
        <v>4.8940489619821795E-2</v>
      </c>
      <c r="BO44" s="16">
        <f t="shared" si="38"/>
        <v>3.1589750474034921</v>
      </c>
      <c r="BP44" s="16">
        <f t="shared" si="39"/>
        <v>6.3623787410415938E-2</v>
      </c>
      <c r="BQ44" s="16">
        <f t="shared" si="40"/>
        <v>6.1500320427059103</v>
      </c>
      <c r="BR44" s="16">
        <f t="shared" si="41"/>
        <v>30.314309298646563</v>
      </c>
      <c r="BS44" s="16">
        <f t="shared" si="42"/>
        <v>1422.7226292034902</v>
      </c>
      <c r="BT44" s="16">
        <f t="shared" si="43"/>
        <v>6.6243897368144469E-2</v>
      </c>
      <c r="BU44" s="16">
        <f t="shared" si="44"/>
        <v>1.0047403178089365</v>
      </c>
      <c r="BV44" s="16">
        <f t="shared" si="45"/>
        <v>0.37076128499864996</v>
      </c>
      <c r="BW44" s="16">
        <f t="shared" si="46"/>
        <v>0.81199946324328875</v>
      </c>
      <c r="BX44" s="16">
        <f t="shared" si="47"/>
        <v>1.1866146826507096</v>
      </c>
      <c r="BY44" s="16">
        <f t="shared" si="48"/>
        <v>1.0537347335121714</v>
      </c>
      <c r="BZ44" s="16">
        <f t="shared" si="49"/>
        <v>0.93978127113096932</v>
      </c>
      <c r="CA44" s="16">
        <f t="shared" si="50"/>
        <v>0.90525243577666281</v>
      </c>
      <c r="CB44" s="16">
        <f t="shared" si="51"/>
        <v>1.5420972148096421</v>
      </c>
      <c r="CC44" s="16">
        <f t="shared" si="52"/>
        <v>0.87680338622860499</v>
      </c>
      <c r="CD44" s="16">
        <f t="shared" si="53"/>
        <v>2.3499464572594233</v>
      </c>
      <c r="CE44" s="16">
        <f t="shared" si="54"/>
        <v>1.3468851979863425</v>
      </c>
      <c r="CF44" s="16">
        <f t="shared" si="55"/>
        <v>0.95305006085633193</v>
      </c>
    </row>
    <row r="45" spans="1:84" x14ac:dyDescent="0.2">
      <c r="A45" s="8">
        <v>1</v>
      </c>
      <c r="B45" s="9" t="s">
        <v>74</v>
      </c>
      <c r="C45" s="7" t="s">
        <v>75</v>
      </c>
      <c r="E45" s="19" t="s">
        <v>167</v>
      </c>
      <c r="F45" s="12">
        <v>5.6767579345730956</v>
      </c>
      <c r="G45" s="13">
        <v>9.5373553084982596</v>
      </c>
      <c r="H45" s="14">
        <v>83.33012946912261</v>
      </c>
      <c r="I45" s="17">
        <v>10.895230272188904</v>
      </c>
      <c r="J45" s="17">
        <v>61.849584896649347</v>
      </c>
      <c r="K45" s="17">
        <v>0.88613963845525334</v>
      </c>
      <c r="L45" s="17">
        <v>4.7491187106568917</v>
      </c>
      <c r="M45" s="17">
        <v>8.9602904850577744E-2</v>
      </c>
      <c r="N45" s="17">
        <v>2.0187347376895213</v>
      </c>
      <c r="O45" s="17">
        <v>5.3437801793515751</v>
      </c>
      <c r="P45" s="17">
        <v>0.73073692471482887</v>
      </c>
      <c r="Q45" s="17">
        <v>2.3259562874550372</v>
      </c>
      <c r="R45" s="17">
        <v>8.8829715335039403E-2</v>
      </c>
      <c r="S45" s="17">
        <v>11.172557212221935</v>
      </c>
      <c r="T45" s="11">
        <v>11293.818000000001</v>
      </c>
      <c r="U45" s="17"/>
      <c r="V45" s="17">
        <v>1.7011912655608592</v>
      </c>
      <c r="W45" s="17">
        <v>99.265241594593135</v>
      </c>
      <c r="X45" s="17">
        <v>64.318319980242535</v>
      </c>
      <c r="Y45" s="17">
        <v>12.881405936542759</v>
      </c>
      <c r="Z45" s="17">
        <v>25.316305873727792</v>
      </c>
      <c r="AA45" s="17">
        <v>32.513878991416348</v>
      </c>
      <c r="AB45" s="17">
        <v>56.734670339930759</v>
      </c>
      <c r="AC45" s="17">
        <v>13.638709732689431</v>
      </c>
      <c r="AD45" s="17">
        <v>86.453190738346137</v>
      </c>
      <c r="AE45" s="17">
        <v>128.97842662814992</v>
      </c>
      <c r="AF45" s="17">
        <v>28.312589353067654</v>
      </c>
      <c r="AG45" s="17">
        <v>264.04428380891494</v>
      </c>
      <c r="AH45" s="17">
        <v>13.927368845758366</v>
      </c>
      <c r="AI45" s="17">
        <v>0.40196779964221818</v>
      </c>
      <c r="AJ45" s="17">
        <v>3.8739502621553301</v>
      </c>
      <c r="AK45" s="17">
        <v>284.49307075127649</v>
      </c>
      <c r="AL45" s="17">
        <v>28.425362113866228</v>
      </c>
      <c r="AM45" s="17">
        <v>55.671521832887152</v>
      </c>
      <c r="AN45" s="17">
        <v>7.1585470065180123</v>
      </c>
      <c r="AO45" s="17">
        <v>27.587971996256933</v>
      </c>
      <c r="AP45" s="17">
        <v>5.2999982761570799</v>
      </c>
      <c r="AQ45" s="17">
        <v>1.3930136708822265</v>
      </c>
      <c r="AR45" s="17">
        <v>4.8607979290040983</v>
      </c>
      <c r="AS45" s="17">
        <v>0.76350952535860073</v>
      </c>
      <c r="AT45" s="17">
        <v>4.6311894913462188</v>
      </c>
      <c r="AU45" s="17">
        <v>0.96440756267678407</v>
      </c>
      <c r="AV45" s="17">
        <v>2.5284498995038271</v>
      </c>
      <c r="AW45" s="17">
        <v>0.38685320355227826</v>
      </c>
      <c r="AX45" s="17">
        <v>2.4232281690990032</v>
      </c>
      <c r="AY45" s="17">
        <v>0.39256712477310762</v>
      </c>
      <c r="AZ45" s="17">
        <v>6.8396109002809578</v>
      </c>
      <c r="BA45" s="17">
        <v>0.99719936062763193</v>
      </c>
      <c r="BB45" s="17">
        <v>7.9546828053348797</v>
      </c>
      <c r="BC45" s="17">
        <v>1.7439579027058492</v>
      </c>
      <c r="BE45" s="16">
        <f t="shared" si="28"/>
        <v>33.193565384132128</v>
      </c>
      <c r="BF45" s="16">
        <f t="shared" si="29"/>
        <v>3.0126320822349516E-2</v>
      </c>
      <c r="BG45" s="16">
        <f t="shared" si="30"/>
        <v>8.1332804935496203E-2</v>
      </c>
      <c r="BH45" s="16">
        <f t="shared" si="31"/>
        <v>78.091241572556896</v>
      </c>
      <c r="BI45" s="16">
        <f t="shared" si="32"/>
        <v>0.71198407439194455</v>
      </c>
      <c r="BJ45" s="16">
        <f t="shared" si="33"/>
        <v>18.541302475819052</v>
      </c>
      <c r="BK45" s="16">
        <f t="shared" si="34"/>
        <v>8.1530828735015878E-3</v>
      </c>
      <c r="BL45" s="16">
        <f t="shared" si="35"/>
        <v>1.0254539769334601</v>
      </c>
      <c r="BM45" s="16">
        <f t="shared" si="36"/>
        <v>22.3165463901043</v>
      </c>
      <c r="BN45" s="16">
        <f t="shared" si="37"/>
        <v>3.6893924185180248E-2</v>
      </c>
      <c r="BO45" s="16">
        <f t="shared" si="38"/>
        <v>3.183028267474981</v>
      </c>
      <c r="BP45" s="16">
        <f t="shared" si="39"/>
        <v>6.3625775138793042E-2</v>
      </c>
      <c r="BQ45" s="16">
        <f t="shared" si="40"/>
        <v>5.9033465446270625</v>
      </c>
      <c r="BR45" s="16">
        <f t="shared" si="41"/>
        <v>24.234851142422634</v>
      </c>
      <c r="BS45" s="16">
        <f t="shared" si="42"/>
        <v>1036.5836900968059</v>
      </c>
      <c r="BT45" s="16">
        <f t="shared" si="43"/>
        <v>6.7069433730106959E-2</v>
      </c>
      <c r="BU45" s="16">
        <f t="shared" si="44"/>
        <v>0.95334235364094055</v>
      </c>
      <c r="BV45" s="16">
        <f t="shared" si="45"/>
        <v>0.27949942564530489</v>
      </c>
      <c r="BW45" s="16">
        <f t="shared" si="46"/>
        <v>0.79847812344668501</v>
      </c>
      <c r="BX45" s="16">
        <f t="shared" si="47"/>
        <v>1.128040274686618</v>
      </c>
      <c r="BY45" s="16">
        <f t="shared" si="48"/>
        <v>1.012294152945173</v>
      </c>
      <c r="BZ45" s="16">
        <f t="shared" si="49"/>
        <v>0.88928976930390746</v>
      </c>
      <c r="CA45" s="16">
        <f t="shared" si="50"/>
        <v>0.92299765641991627</v>
      </c>
      <c r="CB45" s="16">
        <f t="shared" si="51"/>
        <v>1.5012958077596121</v>
      </c>
      <c r="CC45" s="16">
        <f t="shared" si="52"/>
        <v>0.95918622041195145</v>
      </c>
      <c r="CD45" s="16">
        <f t="shared" si="53"/>
        <v>1.878670631195553</v>
      </c>
      <c r="CE45" s="16">
        <f t="shared" si="54"/>
        <v>1.4022897402671759</v>
      </c>
      <c r="CF45" s="16">
        <f t="shared" si="55"/>
        <v>0.91482202768124321</v>
      </c>
    </row>
    <row r="46" spans="1:84" x14ac:dyDescent="0.2">
      <c r="A46" s="8">
        <v>1</v>
      </c>
      <c r="B46" s="9" t="s">
        <v>76</v>
      </c>
      <c r="C46" s="7" t="s">
        <v>77</v>
      </c>
      <c r="E46" s="21" t="s">
        <v>169</v>
      </c>
      <c r="F46" s="12">
        <v>7.8235012207021031</v>
      </c>
      <c r="G46" s="13">
        <v>0.8056762985679069</v>
      </c>
      <c r="H46" s="14">
        <v>52.36845879789594</v>
      </c>
      <c r="I46" s="11">
        <v>9.9382607398567995</v>
      </c>
      <c r="J46" s="11">
        <v>77.751995029925453</v>
      </c>
      <c r="K46" s="11">
        <v>0.29494304450790876</v>
      </c>
      <c r="L46" s="11">
        <v>1.6909488125982155</v>
      </c>
      <c r="M46" s="11">
        <v>4.4521468920457816E-3</v>
      </c>
      <c r="N46" s="11">
        <v>0.5747904483430798</v>
      </c>
      <c r="O46" s="11">
        <v>0.45142043008759825</v>
      </c>
      <c r="P46" s="11">
        <v>0.7665541228306304</v>
      </c>
      <c r="Q46" s="11">
        <v>1.7751789159187863</v>
      </c>
      <c r="R46" s="11">
        <v>7.6387041554283799E-3</v>
      </c>
      <c r="S46" s="11">
        <v>5.4408804793983618</v>
      </c>
      <c r="T46" s="11">
        <v>5.2143797999999997</v>
      </c>
      <c r="U46" s="11"/>
      <c r="V46" s="11">
        <v>1.5633319624526767</v>
      </c>
      <c r="W46" s="11">
        <v>44.0524831585969</v>
      </c>
      <c r="X46" s="11">
        <v>38.542819352113334</v>
      </c>
      <c r="Y46" s="11">
        <v>4.8146425866007041</v>
      </c>
      <c r="Z46" s="11">
        <v>17.461000359221106</v>
      </c>
      <c r="AA46" s="11">
        <v>8.5199569096483714</v>
      </c>
      <c r="AB46" s="11">
        <v>27.286870119783831</v>
      </c>
      <c r="AC46" s="11">
        <v>9.7671105605450599</v>
      </c>
      <c r="AD46" s="11">
        <v>52.885152954116833</v>
      </c>
      <c r="AE46" s="11">
        <v>85.291961547539444</v>
      </c>
      <c r="AF46" s="11">
        <v>23.626073498552792</v>
      </c>
      <c r="AG46" s="11">
        <v>103.22866740396461</v>
      </c>
      <c r="AH46" s="11">
        <v>4.6985077376565956</v>
      </c>
      <c r="AI46" s="11">
        <v>0.28622458673760215</v>
      </c>
      <c r="AJ46" s="11">
        <v>1.2091860324629222</v>
      </c>
      <c r="AK46" s="11">
        <v>401.4586628098906</v>
      </c>
      <c r="AL46" s="11">
        <v>26.509985583771027</v>
      </c>
      <c r="AM46" s="11">
        <v>51.531119521513965</v>
      </c>
      <c r="AN46" s="11">
        <v>7.1079735108597895</v>
      </c>
      <c r="AO46" s="11">
        <v>25.272982543949109</v>
      </c>
      <c r="AP46" s="11">
        <v>4.9253793817256852</v>
      </c>
      <c r="AQ46" s="11">
        <v>1.3779012749264468</v>
      </c>
      <c r="AR46" s="11">
        <v>4.8140858590303743</v>
      </c>
      <c r="AS46" s="11">
        <v>0.68548585213272473</v>
      </c>
      <c r="AT46" s="11">
        <v>3.8243182951320827</v>
      </c>
      <c r="AU46" s="11">
        <v>0.80926419346390455</v>
      </c>
      <c r="AV46" s="11">
        <v>2.17323141348432</v>
      </c>
      <c r="AW46" s="11">
        <v>0.3222052883702064</v>
      </c>
      <c r="AX46" s="11">
        <v>2.2596258979605879</v>
      </c>
      <c r="AY46" s="11">
        <v>0.31767720376995018</v>
      </c>
      <c r="AZ46" s="11">
        <v>2.7410585428281564</v>
      </c>
      <c r="BA46" s="11">
        <v>0.37845128006706652</v>
      </c>
      <c r="BB46" s="11">
        <v>4.0737164650392135</v>
      </c>
      <c r="BC46" s="11">
        <v>0.91320558498111781</v>
      </c>
      <c r="BE46" s="16">
        <f t="shared" si="28"/>
        <v>25.340169913610062</v>
      </c>
      <c r="BF46" s="16">
        <f t="shared" si="29"/>
        <v>3.9463034518284965E-2</v>
      </c>
      <c r="BG46" s="16">
        <f t="shared" si="30"/>
        <v>2.9677531333531765E-2</v>
      </c>
      <c r="BH46" s="16">
        <f t="shared" si="31"/>
        <v>79.633539216128668</v>
      </c>
      <c r="BI46" s="16">
        <f t="shared" si="32"/>
        <v>0.74872375536719638</v>
      </c>
      <c r="BJ46" s="16">
        <f t="shared" si="33"/>
        <v>19.610228180682977</v>
      </c>
      <c r="BK46" s="16">
        <f t="shared" si="34"/>
        <v>7.6861579257966276E-4</v>
      </c>
      <c r="BL46" s="16">
        <f t="shared" si="35"/>
        <v>0.54746807533213904</v>
      </c>
      <c r="BM46" s="16">
        <f t="shared" si="36"/>
        <v>43.736159312391393</v>
      </c>
      <c r="BN46" s="16">
        <f t="shared" si="37"/>
        <v>2.8800269406266992E-2</v>
      </c>
      <c r="BO46" s="16">
        <f t="shared" si="38"/>
        <v>2.3157907094200194</v>
      </c>
      <c r="BP46" s="16">
        <f t="shared" si="39"/>
        <v>6.2773770093866671E-2</v>
      </c>
      <c r="BQ46" s="16">
        <f t="shared" si="40"/>
        <v>3.8782258144566146</v>
      </c>
      <c r="BR46" s="16">
        <f t="shared" si="41"/>
        <v>10.386995280771032</v>
      </c>
      <c r="BS46" s="16">
        <f t="shared" si="42"/>
        <v>0.52467729882433467</v>
      </c>
      <c r="BT46" s="16">
        <f t="shared" si="43"/>
        <v>7.7131617180902792E-2</v>
      </c>
      <c r="BU46" s="16">
        <f t="shared" si="44"/>
        <v>0.54727735195360261</v>
      </c>
      <c r="BV46" s="16">
        <f t="shared" si="45"/>
        <v>0.21818385913838628</v>
      </c>
      <c r="BW46" s="16">
        <f t="shared" si="46"/>
        <v>0.60375096211458867</v>
      </c>
      <c r="BX46" s="16">
        <f t="shared" si="47"/>
        <v>0.32405538722466859</v>
      </c>
      <c r="BY46" s="16">
        <f t="shared" si="48"/>
        <v>0.54044232510576418</v>
      </c>
      <c r="BZ46" s="16">
        <f t="shared" si="49"/>
        <v>0.49927205031221722</v>
      </c>
      <c r="CA46" s="16">
        <f t="shared" si="50"/>
        <v>0.93661931491299555</v>
      </c>
      <c r="CB46" s="16">
        <f t="shared" si="51"/>
        <v>1.3318779315174201</v>
      </c>
      <c r="CC46" s="16">
        <f t="shared" si="52"/>
        <v>9.0425387362313259E-2</v>
      </c>
      <c r="CD46" s="16">
        <f t="shared" si="53"/>
        <v>0.80519343261790943</v>
      </c>
      <c r="CE46" s="16">
        <f t="shared" si="54"/>
        <v>0.5116815747160649</v>
      </c>
      <c r="CF46" s="16">
        <f t="shared" si="55"/>
        <v>0.60099578714653878</v>
      </c>
    </row>
    <row r="47" spans="1:84" x14ac:dyDescent="0.2">
      <c r="A47" s="8">
        <v>1</v>
      </c>
      <c r="B47" s="9" t="s">
        <v>78</v>
      </c>
      <c r="C47" s="7" t="s">
        <v>79</v>
      </c>
      <c r="E47" s="19" t="s">
        <v>167</v>
      </c>
      <c r="F47" s="12">
        <v>5.3049336295278033</v>
      </c>
      <c r="G47" s="13">
        <v>3.2214905402277063</v>
      </c>
      <c r="H47" s="14">
        <v>112.2716406842282</v>
      </c>
      <c r="I47" s="11">
        <v>12.103554971527654</v>
      </c>
      <c r="J47" s="11">
        <v>64.208555805295489</v>
      </c>
      <c r="K47" s="11">
        <v>1.1058332462793532</v>
      </c>
      <c r="L47" s="11">
        <v>3.4883829406053697</v>
      </c>
      <c r="M47" s="11">
        <v>3.1541829734396197E-2</v>
      </c>
      <c r="N47" s="11">
        <v>1.7839755803032338</v>
      </c>
      <c r="O47" s="11">
        <v>1.8050011496895839</v>
      </c>
      <c r="P47" s="11">
        <v>1.0632576</v>
      </c>
      <c r="Q47" s="11">
        <v>2.1918730522087007</v>
      </c>
      <c r="R47" s="11">
        <v>2.2445649166899107E-2</v>
      </c>
      <c r="S47" s="11">
        <v>13.14851276809938</v>
      </c>
      <c r="T47" s="11">
        <v>12122.8323</v>
      </c>
      <c r="U47" s="11"/>
      <c r="V47" s="11">
        <v>3.9469250820422066</v>
      </c>
      <c r="W47" s="11">
        <v>161.44572046449179</v>
      </c>
      <c r="X47" s="11">
        <v>162.61424974090752</v>
      </c>
      <c r="Y47" s="11">
        <v>15.180210297859745</v>
      </c>
      <c r="Z47" s="11">
        <v>34.023761706869223</v>
      </c>
      <c r="AA47" s="11">
        <v>38.094921771562888</v>
      </c>
      <c r="AB47" s="11">
        <v>56.74448093483651</v>
      </c>
      <c r="AC47" s="11">
        <v>18.530405016754333</v>
      </c>
      <c r="AD47" s="11">
        <v>75.27416000042426</v>
      </c>
      <c r="AE47" s="11">
        <v>115.5662837496949</v>
      </c>
      <c r="AF47" s="11">
        <v>45.682276072741061</v>
      </c>
      <c r="AG47" s="11">
        <v>324.03563901569487</v>
      </c>
      <c r="AH47" s="11">
        <v>15.791662313300824</v>
      </c>
      <c r="AI47" s="11">
        <v>0.7100178890876564</v>
      </c>
      <c r="AJ47" s="11">
        <v>2.1509221288935532</v>
      </c>
      <c r="AK47" s="11">
        <v>533.85849744711879</v>
      </c>
      <c r="AL47" s="11">
        <v>35.617914745797712</v>
      </c>
      <c r="AM47" s="11">
        <v>69.228159539489624</v>
      </c>
      <c r="AN47" s="11">
        <v>9.2267761687839283</v>
      </c>
      <c r="AO47" s="11">
        <v>34.896311449345127</v>
      </c>
      <c r="AP47" s="11">
        <v>7.6212171732467127</v>
      </c>
      <c r="AQ47" s="11">
        <v>1.6845978944647426</v>
      </c>
      <c r="AR47" s="11">
        <v>6.9848440828546288</v>
      </c>
      <c r="AS47" s="11">
        <v>1.1955730552126926</v>
      </c>
      <c r="AT47" s="11">
        <v>7.4196182455644957</v>
      </c>
      <c r="AU47" s="11">
        <v>1.6431018661405916</v>
      </c>
      <c r="AV47" s="11">
        <v>4.7107012769544987</v>
      </c>
      <c r="AW47" s="11">
        <v>0.73523481780101496</v>
      </c>
      <c r="AX47" s="11">
        <v>5.1382162515343417</v>
      </c>
      <c r="AY47" s="11">
        <v>0.75687748992244408</v>
      </c>
      <c r="AZ47" s="11">
        <v>8.2759390745992452</v>
      </c>
      <c r="BA47" s="11">
        <v>1.0697586061403603</v>
      </c>
      <c r="BB47" s="11">
        <v>10.540366450133174</v>
      </c>
      <c r="BC47" s="11">
        <v>4.33580127603941</v>
      </c>
      <c r="BE47" s="16">
        <f t="shared" si="28"/>
        <v>30.742350424790096</v>
      </c>
      <c r="BF47" s="16">
        <f t="shared" si="29"/>
        <v>3.2528417189390223E-2</v>
      </c>
      <c r="BG47" s="16">
        <f t="shared" si="30"/>
        <v>9.1364334600925939E-2</v>
      </c>
      <c r="BH47" s="16">
        <f t="shared" si="31"/>
        <v>78.805929544009928</v>
      </c>
      <c r="BI47" s="16">
        <f t="shared" si="32"/>
        <v>0.80163944288102074</v>
      </c>
      <c r="BJ47" s="16">
        <f t="shared" si="33"/>
        <v>12.060134837378994</v>
      </c>
      <c r="BK47" s="16">
        <f t="shared" si="34"/>
        <v>1.8544674865938269E-3</v>
      </c>
      <c r="BL47" s="16">
        <f t="shared" si="35"/>
        <v>1.0863347833780967</v>
      </c>
      <c r="BM47" s="16">
        <f t="shared" si="36"/>
        <v>34.996227426952792</v>
      </c>
      <c r="BN47" s="16">
        <f t="shared" si="37"/>
        <v>5.8661929553581502E-2</v>
      </c>
      <c r="BO47" s="16">
        <f t="shared" si="38"/>
        <v>2.061469442784797</v>
      </c>
      <c r="BP47" s="16">
        <f t="shared" si="39"/>
        <v>7.0026399016140592E-2</v>
      </c>
      <c r="BQ47" s="16">
        <f t="shared" si="40"/>
        <v>13.435246927323462</v>
      </c>
      <c r="BR47" s="16">
        <f t="shared" si="41"/>
        <v>26.77193930030927</v>
      </c>
      <c r="BS47" s="16">
        <f t="shared" si="42"/>
        <v>1001.5926997082836</v>
      </c>
      <c r="BT47" s="16">
        <f t="shared" si="43"/>
        <v>8.7846719620904956E-2</v>
      </c>
      <c r="BU47" s="16">
        <f t="shared" si="44"/>
        <v>2.13356425007423</v>
      </c>
      <c r="BV47" s="16">
        <f t="shared" si="45"/>
        <v>0.44440855722410227</v>
      </c>
      <c r="BW47" s="16">
        <f t="shared" si="46"/>
        <v>0.96598077311165875</v>
      </c>
      <c r="BX47" s="16">
        <f t="shared" si="47"/>
        <v>1.1897244126556079</v>
      </c>
      <c r="BY47" s="16">
        <f t="shared" si="48"/>
        <v>1.072393665723689</v>
      </c>
      <c r="BZ47" s="16">
        <f t="shared" si="49"/>
        <v>1.0607171870030352</v>
      </c>
      <c r="CA47" s="16">
        <f t="shared" si="50"/>
        <v>1.0331746872249139</v>
      </c>
      <c r="CB47" s="16">
        <f t="shared" si="51"/>
        <v>2.6055619323651849</v>
      </c>
      <c r="CC47" s="16">
        <f t="shared" si="52"/>
        <v>0.21817264548162668</v>
      </c>
      <c r="CD47" s="16">
        <f t="shared" si="53"/>
        <v>2.0753441318069203</v>
      </c>
      <c r="CE47" s="16">
        <f t="shared" si="54"/>
        <v>1.5752471482918264</v>
      </c>
      <c r="CF47" s="16">
        <f t="shared" si="55"/>
        <v>2.0820156403724566</v>
      </c>
    </row>
    <row r="48" spans="1:84" x14ac:dyDescent="0.2">
      <c r="A48" s="8">
        <v>1</v>
      </c>
      <c r="B48" s="9" t="s">
        <v>80</v>
      </c>
      <c r="C48" s="7" t="s">
        <v>81</v>
      </c>
      <c r="E48" s="20" t="s">
        <v>168</v>
      </c>
      <c r="F48" s="12">
        <v>8.7148840946343302</v>
      </c>
      <c r="G48" s="13">
        <v>33.280875344961565</v>
      </c>
      <c r="H48" s="14">
        <v>39.717404632636892</v>
      </c>
      <c r="I48" s="11">
        <v>5.9188519251233194</v>
      </c>
      <c r="J48" s="11">
        <v>51.582108500753002</v>
      </c>
      <c r="K48" s="11">
        <v>0.29296549100778768</v>
      </c>
      <c r="L48" s="11">
        <v>0.56745941437524994</v>
      </c>
      <c r="M48" s="11">
        <v>0.21896889127496671</v>
      </c>
      <c r="N48" s="11">
        <v>0.34145959962467048</v>
      </c>
      <c r="O48" s="11">
        <v>18.647274455781965</v>
      </c>
      <c r="P48" s="11">
        <v>1.345939752614866</v>
      </c>
      <c r="Q48" s="11">
        <v>1.5419602869860527</v>
      </c>
      <c r="R48" s="11">
        <v>4.9409636070721949E-2</v>
      </c>
      <c r="S48" s="11">
        <v>2.3875914665920099</v>
      </c>
      <c r="T48" s="11">
        <v>1496.63113</v>
      </c>
      <c r="U48" s="11"/>
      <c r="V48" s="11">
        <v>0.97984972534361126</v>
      </c>
      <c r="W48" s="11">
        <v>20.825258571453841</v>
      </c>
      <c r="X48" s="11">
        <v>26.915867941020565</v>
      </c>
      <c r="Y48" s="11">
        <v>1.8070049779104262</v>
      </c>
      <c r="Z48" s="11">
        <v>10.843537923218273</v>
      </c>
      <c r="AA48" s="11">
        <v>7.1672736233947587</v>
      </c>
      <c r="AB48" s="11">
        <v>24.922336989806663</v>
      </c>
      <c r="AC48" s="11">
        <v>6.6305006418485233</v>
      </c>
      <c r="AD48" s="11">
        <v>40.653216008514114</v>
      </c>
      <c r="AE48" s="11">
        <v>171.35854154605951</v>
      </c>
      <c r="AF48" s="11">
        <v>13.323735573095403</v>
      </c>
      <c r="AG48" s="11">
        <v>188.38002642727739</v>
      </c>
      <c r="AH48" s="11">
        <v>3.7163818722139674</v>
      </c>
      <c r="AI48" s="11">
        <v>0.11646066313517753</v>
      </c>
      <c r="AJ48" s="11">
        <v>0.57995385114132658</v>
      </c>
      <c r="AK48" s="11">
        <v>392.7017042757542</v>
      </c>
      <c r="AL48" s="11">
        <v>11.573069002740821</v>
      </c>
      <c r="AM48" s="11">
        <v>13.146233418881694</v>
      </c>
      <c r="AN48" s="11">
        <v>2.5707696248784875</v>
      </c>
      <c r="AO48" s="11">
        <v>9.4826770131339408</v>
      </c>
      <c r="AP48" s="11">
        <v>1.9939708944914969</v>
      </c>
      <c r="AQ48" s="11">
        <v>0.63123287671232886</v>
      </c>
      <c r="AR48" s="11">
        <v>2.032535992734676</v>
      </c>
      <c r="AS48" s="11">
        <v>0.31397432147858362</v>
      </c>
      <c r="AT48" s="11">
        <v>1.9210622982478207</v>
      </c>
      <c r="AU48" s="11">
        <v>0.42812577934015023</v>
      </c>
      <c r="AV48" s="11">
        <v>1.1361448298064869</v>
      </c>
      <c r="AW48" s="11">
        <v>0.17808808273093654</v>
      </c>
      <c r="AX48" s="11">
        <v>1.1489289306848702</v>
      </c>
      <c r="AY48" s="11">
        <v>0.17012420352756485</v>
      </c>
      <c r="AZ48" s="11">
        <v>4.6633183329932892</v>
      </c>
      <c r="BA48" s="11">
        <v>0.27795549635521971</v>
      </c>
      <c r="BB48" s="11">
        <v>2.2985602409967885</v>
      </c>
      <c r="BC48" s="11">
        <v>0.68223374560038796</v>
      </c>
      <c r="BE48" s="16">
        <f t="shared" si="28"/>
        <v>81.955662099847743</v>
      </c>
      <c r="BF48" s="16">
        <f t="shared" si="29"/>
        <v>1.2201719495374045E-2</v>
      </c>
      <c r="BG48" s="16">
        <f t="shared" si="30"/>
        <v>4.9497013054889648E-2</v>
      </c>
      <c r="BH48" s="16">
        <f t="shared" si="31"/>
        <v>67.208114283580301</v>
      </c>
      <c r="BI48" s="16">
        <f t="shared" si="32"/>
        <v>0.96271086287542207</v>
      </c>
      <c r="BJ48" s="16">
        <f t="shared" si="33"/>
        <v>12.663020252207865</v>
      </c>
      <c r="BK48" s="16">
        <f t="shared" si="34"/>
        <v>8.3478412191723313E-3</v>
      </c>
      <c r="BL48" s="16">
        <f t="shared" si="35"/>
        <v>0.40338759894593318</v>
      </c>
      <c r="BM48" s="16">
        <f t="shared" si="36"/>
        <v>70.097329172847409</v>
      </c>
      <c r="BN48" s="16">
        <f t="shared" si="37"/>
        <v>1.9676225154551585E-2</v>
      </c>
      <c r="BO48" s="16">
        <f t="shared" si="38"/>
        <v>1.145638416571293</v>
      </c>
      <c r="BP48" s="16">
        <f t="shared" si="39"/>
        <v>7.8830836302960103E-2</v>
      </c>
      <c r="BQ48" s="16">
        <f t="shared" si="40"/>
        <v>4.5474812145194479</v>
      </c>
      <c r="BR48" s="16">
        <f t="shared" si="41"/>
        <v>31.827122693790397</v>
      </c>
      <c r="BS48" s="16">
        <f t="shared" si="42"/>
        <v>252.85834971599118</v>
      </c>
      <c r="BT48" s="16">
        <f t="shared" si="43"/>
        <v>0.22739878774494318</v>
      </c>
      <c r="BU48" s="16">
        <f t="shared" si="44"/>
        <v>0.68650708868208232</v>
      </c>
      <c r="BV48" s="16">
        <f t="shared" si="45"/>
        <v>0.14906231177690593</v>
      </c>
      <c r="BW48" s="16">
        <f t="shared" si="46"/>
        <v>0.6295534797714335</v>
      </c>
      <c r="BX48" s="16">
        <f t="shared" si="47"/>
        <v>0.45772933216586775</v>
      </c>
      <c r="BY48" s="16">
        <f t="shared" si="48"/>
        <v>0.39821085779460336</v>
      </c>
      <c r="BZ48" s="16">
        <f t="shared" si="49"/>
        <v>0.47301537570582713</v>
      </c>
      <c r="CA48" s="16">
        <f t="shared" si="50"/>
        <v>0.40120633565090552</v>
      </c>
      <c r="CB48" s="16">
        <f t="shared" si="51"/>
        <v>1.1976154446822918</v>
      </c>
      <c r="CC48" s="16">
        <f t="shared" si="52"/>
        <v>0.98209896696145071</v>
      </c>
      <c r="CD48" s="16">
        <f t="shared" si="53"/>
        <v>2.4672188134721238</v>
      </c>
      <c r="CE48" s="16">
        <f t="shared" si="54"/>
        <v>0.85339677680844217</v>
      </c>
      <c r="CF48" s="16">
        <f t="shared" si="55"/>
        <v>0.70470807601417129</v>
      </c>
    </row>
  </sheetData>
  <mergeCells count="39">
    <mergeCell ref="BV2:BV3"/>
    <mergeCell ref="BK2:BK3"/>
    <mergeCell ref="BL2:BL3"/>
    <mergeCell ref="BQ2:BQ3"/>
    <mergeCell ref="BR2:BR3"/>
    <mergeCell ref="BS2:BS3"/>
    <mergeCell ref="BT2:BT3"/>
    <mergeCell ref="BU2:BU3"/>
    <mergeCell ref="BX2:BX3"/>
    <mergeCell ref="BY2:BY3"/>
    <mergeCell ref="BZ2:BZ3"/>
    <mergeCell ref="CA2:CA3"/>
    <mergeCell ref="CB2:CB3"/>
    <mergeCell ref="BE1:CF1"/>
    <mergeCell ref="BM2:BM3"/>
    <mergeCell ref="BN2:BN3"/>
    <mergeCell ref="BO2:BO3"/>
    <mergeCell ref="BP2:BP3"/>
    <mergeCell ref="BE2:BE3"/>
    <mergeCell ref="BF2:BF3"/>
    <mergeCell ref="BG2:BG3"/>
    <mergeCell ref="BH2:BH3"/>
    <mergeCell ref="BI2:BI3"/>
    <mergeCell ref="BJ2:BJ3"/>
    <mergeCell ref="CC2:CC3"/>
    <mergeCell ref="CD2:CD3"/>
    <mergeCell ref="CE2:CE3"/>
    <mergeCell ref="CF2:CF3"/>
    <mergeCell ref="BW2:BW3"/>
    <mergeCell ref="G1:G3"/>
    <mergeCell ref="H1:H3"/>
    <mergeCell ref="I1:T1"/>
    <mergeCell ref="U1:U3"/>
    <mergeCell ref="V1:BC1"/>
    <mergeCell ref="A1:A3"/>
    <mergeCell ref="B1:B3"/>
    <mergeCell ref="C1:C3"/>
    <mergeCell ref="E1:E3"/>
    <mergeCell ref="F1:F3"/>
  </mergeCells>
  <conditionalFormatting sqref="F1">
    <cfRule type="cellIs" dxfId="42" priority="358" operator="greaterThan">
      <formula>10</formula>
    </cfRule>
    <cfRule type="cellIs" dxfId="41" priority="359" operator="between">
      <formula>6</formula>
      <formula>10</formula>
    </cfRule>
    <cfRule type="cellIs" dxfId="40" priority="360" operator="between">
      <formula>3.5</formula>
      <formula>6</formula>
    </cfRule>
    <cfRule type="cellIs" dxfId="39" priority="361" operator="lessThan">
      <formula>3.5</formula>
    </cfRule>
  </conditionalFormatting>
  <conditionalFormatting sqref="G1">
    <cfRule type="cellIs" dxfId="38" priority="354" operator="greaterThan">
      <formula>90</formula>
    </cfRule>
    <cfRule type="cellIs" dxfId="37" priority="355" operator="between">
      <formula>50</formula>
      <formula>90</formula>
    </cfRule>
    <cfRule type="cellIs" dxfId="36" priority="356" operator="between">
      <formula>10</formula>
      <formula>50</formula>
    </cfRule>
    <cfRule type="cellIs" dxfId="35" priority="357" operator="lessThan">
      <formula>10</formula>
    </cfRule>
  </conditionalFormatting>
  <conditionalFormatting sqref="I35:S35">
    <cfRule type="cellIs" dxfId="34" priority="353" operator="lessThan">
      <formula>0</formula>
    </cfRule>
  </conditionalFormatting>
  <conditionalFormatting sqref="T38">
    <cfRule type="cellIs" dxfId="33" priority="352" operator="lessThan">
      <formula>0</formula>
    </cfRule>
  </conditionalFormatting>
  <conditionalFormatting sqref="T39">
    <cfRule type="cellIs" dxfId="32" priority="351" operator="lessThan">
      <formula>0</formula>
    </cfRule>
  </conditionalFormatting>
  <conditionalFormatting sqref="U35:BC35">
    <cfRule type="cellIs" dxfId="31" priority="350" operator="lessThan">
      <formula>0</formula>
    </cfRule>
  </conditionalFormatting>
  <conditionalFormatting sqref="T27">
    <cfRule type="cellIs" dxfId="30" priority="349" operator="lessThan">
      <formula>0</formula>
    </cfRule>
  </conditionalFormatting>
  <conditionalFormatting sqref="T35">
    <cfRule type="cellIs" dxfId="29" priority="346" operator="lessThan">
      <formula>0</formula>
    </cfRule>
  </conditionalFormatting>
  <conditionalFormatting sqref="T32">
    <cfRule type="cellIs" dxfId="28" priority="347" operator="lessThan">
      <formula>0</formula>
    </cfRule>
  </conditionalFormatting>
  <conditionalFormatting sqref="T25">
    <cfRule type="cellIs" dxfId="27" priority="345" operator="lessThan">
      <formula>0</formula>
    </cfRule>
  </conditionalFormatting>
  <conditionalFormatting sqref="Y12:Z12">
    <cfRule type="cellIs" dxfId="26" priority="344" operator="lessThan">
      <formula>0</formula>
    </cfRule>
  </conditionalFormatting>
  <conditionalFormatting sqref="Y13:Z13">
    <cfRule type="cellIs" dxfId="25" priority="343" operator="lessThan">
      <formula>0</formula>
    </cfRule>
  </conditionalFormatting>
  <conditionalFormatting sqref="Y16:Z16">
    <cfRule type="cellIs" dxfId="24" priority="342" operator="lessThan">
      <formula>0</formula>
    </cfRule>
  </conditionalFormatting>
  <conditionalFormatting sqref="Y21:Z21">
    <cfRule type="cellIs" dxfId="23" priority="341" operator="lessThan">
      <formula>0</formula>
    </cfRule>
  </conditionalFormatting>
  <conditionalFormatting sqref="Y26">
    <cfRule type="cellIs" dxfId="22" priority="340" operator="lessThan">
      <formula>0</formula>
    </cfRule>
  </conditionalFormatting>
  <conditionalFormatting sqref="T6">
    <cfRule type="cellIs" dxfId="21" priority="339" operator="lessThan">
      <formula>0</formula>
    </cfRule>
  </conditionalFormatting>
  <conditionalFormatting sqref="T7">
    <cfRule type="cellIs" dxfId="20" priority="338" operator="lessThan">
      <formula>0</formula>
    </cfRule>
  </conditionalFormatting>
  <conditionalFormatting sqref="T9">
    <cfRule type="cellIs" dxfId="19" priority="337" operator="lessThan">
      <formula>0</formula>
    </cfRule>
  </conditionalFormatting>
  <conditionalFormatting sqref="T14">
    <cfRule type="cellIs" dxfId="18" priority="336" operator="lessThan">
      <formula>0</formula>
    </cfRule>
  </conditionalFormatting>
  <conditionalFormatting sqref="T15">
    <cfRule type="cellIs" dxfId="17" priority="335" operator="lessThan">
      <formula>0</formula>
    </cfRule>
  </conditionalFormatting>
  <conditionalFormatting sqref="T18">
    <cfRule type="cellIs" dxfId="16" priority="334" operator="lessThan">
      <formula>0</formula>
    </cfRule>
  </conditionalFormatting>
  <conditionalFormatting sqref="T22">
    <cfRule type="cellIs" dxfId="15" priority="333" operator="lessThan">
      <formula>0</formula>
    </cfRule>
  </conditionalFormatting>
  <conditionalFormatting sqref="T24">
    <cfRule type="cellIs" dxfId="14" priority="332" operator="lessThan">
      <formula>0</formula>
    </cfRule>
  </conditionalFormatting>
  <conditionalFormatting sqref="T28">
    <cfRule type="cellIs" dxfId="13" priority="331" operator="lessThan">
      <formula>0</formula>
    </cfRule>
  </conditionalFormatting>
  <conditionalFormatting sqref="T37">
    <cfRule type="cellIs" dxfId="12" priority="330" operator="lessThan">
      <formula>0</formula>
    </cfRule>
  </conditionalFormatting>
  <conditionalFormatting sqref="T45">
    <cfRule type="cellIs" dxfId="11" priority="329" operator="lessThan">
      <formula>0</formula>
    </cfRule>
  </conditionalFormatting>
  <conditionalFormatting sqref="T47">
    <cfRule type="cellIs" dxfId="10" priority="328" operator="lessThan">
      <formula>0</formula>
    </cfRule>
  </conditionalFormatting>
  <conditionalFormatting sqref="Y11:Z11">
    <cfRule type="cellIs" dxfId="9" priority="327" operator="lessThan">
      <formula>0</formula>
    </cfRule>
  </conditionalFormatting>
  <conditionalFormatting sqref="T10">
    <cfRule type="cellIs" dxfId="8" priority="326" operator="lessThan">
      <formula>0</formula>
    </cfRule>
  </conditionalFormatting>
  <conditionalFormatting sqref="F4:F48">
    <cfRule type="cellIs" dxfId="7" priority="93" operator="greaterThan">
      <formula>10</formula>
    </cfRule>
    <cfRule type="cellIs" dxfId="6" priority="94" operator="between">
      <formula>6</formula>
      <formula>10</formula>
    </cfRule>
    <cfRule type="cellIs" dxfId="5" priority="95" operator="between">
      <formula>3.5</formula>
      <formula>6</formula>
    </cfRule>
    <cfRule type="cellIs" dxfId="4" priority="96" operator="lessThan">
      <formula>3.5</formula>
    </cfRule>
  </conditionalFormatting>
  <conditionalFormatting sqref="G4:G48">
    <cfRule type="cellIs" dxfId="3" priority="89" operator="greaterThan">
      <formula>90</formula>
    </cfRule>
    <cfRule type="cellIs" dxfId="2" priority="90" operator="between">
      <formula>50</formula>
      <formula>90</formula>
    </cfRule>
    <cfRule type="cellIs" dxfId="1" priority="91" operator="between">
      <formula>10</formula>
      <formula>50</formula>
    </cfRule>
    <cfRule type="cellIs" dxfId="0" priority="92" operator="lessThan">
      <formula>10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2020-06-20T11:11:22Z</dcterms:created>
  <dcterms:modified xsi:type="dcterms:W3CDTF">2020-08-17T16:57:44Z</dcterms:modified>
</cp:coreProperties>
</file>